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6. Rebar\UK Steel submission\Non Confidential\"/>
    </mc:Choice>
  </mc:AlternateContent>
  <xr:revisionPtr revIDLastSave="0" documentId="13_ncr:1_{B619F91B-FB10-4EF1-8989-9419EDC5ECD2}" xr6:coauthVersionLast="47" xr6:coauthVersionMax="47" xr10:uidLastSave="{00000000-0000-0000-0000-000000000000}"/>
  <bookViews>
    <workbookView xWindow="-90" yWindow="-16320" windowWidth="29040" windowHeight="15840" activeTab="2" xr2:uid="{F71593D3-63E7-964C-96FF-2A6B293724DE}"/>
  </bookViews>
  <sheets>
    <sheet name="1.Dumping calculation" sheetId="9" r:id="rId1"/>
    <sheet name="2.China export price adjustment" sheetId="8" r:id="rId2"/>
    <sheet name="3.Price Undercutting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0" l="1"/>
  <c r="G19" i="10" s="1"/>
  <c r="E18" i="10"/>
  <c r="G18" i="10" s="1"/>
  <c r="E7" i="10"/>
  <c r="G7" i="10" s="1"/>
  <c r="E6" i="10"/>
  <c r="G6" i="10" s="1"/>
  <c r="F12" i="9" l="1"/>
  <c r="F11" i="9"/>
  <c r="M7" i="8" l="1"/>
  <c r="M6" i="8"/>
  <c r="B16" i="8" l="1"/>
  <c r="C16" i="8" s="1"/>
  <c r="C18" i="8" s="1"/>
  <c r="C30" i="8" l="1"/>
  <c r="E30" i="8" s="1"/>
  <c r="C29" i="8"/>
  <c r="E29" i="8" s="1"/>
</calcChain>
</file>

<file path=xl/sharedStrings.xml><?xml version="1.0" encoding="utf-8"?>
<sst xmlns="http://schemas.openxmlformats.org/spreadsheetml/2006/main" count="177" uniqueCount="84">
  <si>
    <t>Freight</t>
  </si>
  <si>
    <t>Other costs</t>
  </si>
  <si>
    <t>China ExWorks EP</t>
  </si>
  <si>
    <t>SOUTH KOREA</t>
  </si>
  <si>
    <t>HONG KONG</t>
  </si>
  <si>
    <t>Mexico</t>
  </si>
  <si>
    <t>Russia</t>
  </si>
  <si>
    <t>China-UK Freight</t>
  </si>
  <si>
    <t>UK CIF</t>
  </si>
  <si>
    <t>COP</t>
  </si>
  <si>
    <t>Profit</t>
  </si>
  <si>
    <t>PRICE UNDERCUTTING</t>
  </si>
  <si>
    <t>PRICE UNDERSELLING/INJURY MARGIN</t>
  </si>
  <si>
    <t>World Bank calculations based on 15 tonnes so above costs divided by 15 to get per tonne cost</t>
  </si>
  <si>
    <t>https://www.doingbusiness.org/en/methodology/trading-across-borders</t>
  </si>
  <si>
    <t>Metholodgy for trading across borders World Bank Data</t>
  </si>
  <si>
    <t xml:space="preserve">per tonne </t>
  </si>
  <si>
    <t>GBP/USD exchange rate</t>
  </si>
  <si>
    <t>per tonne (based on 15t)</t>
  </si>
  <si>
    <t>Domestic Transport Costs</t>
  </si>
  <si>
    <t>Documentary Compliance</t>
  </si>
  <si>
    <t>Border Compliance</t>
  </si>
  <si>
    <t>USD</t>
  </si>
  <si>
    <t>Other Cost Adjustments to get to EX Works export price from CIF export price</t>
  </si>
  <si>
    <t xml:space="preserve">Southampton </t>
  </si>
  <si>
    <t>Hong Kong</t>
  </si>
  <si>
    <t>Busan (South Korea)</t>
  </si>
  <si>
    <t>£ per tonne</t>
  </si>
  <si>
    <t>Average</t>
  </si>
  <si>
    <t>High</t>
  </si>
  <si>
    <t>Low</t>
  </si>
  <si>
    <t>USD (0.72)</t>
  </si>
  <si>
    <t>Export prices from ISSB data (see Annex 3)</t>
  </si>
  <si>
    <t>Export Price</t>
  </si>
  <si>
    <t>CNV2a</t>
  </si>
  <si>
    <t>CNV2b</t>
  </si>
  <si>
    <t>ADJUSTMENTS</t>
  </si>
  <si>
    <t>IP - 721420</t>
  </si>
  <si>
    <t>China CIF EP</t>
  </si>
  <si>
    <t>ADJUSTED EXPORT PRICES</t>
  </si>
  <si>
    <t>Tonnes</t>
  </si>
  <si>
    <t>Value</t>
  </si>
  <si>
    <t>Calculation of value of 20t container for freight quotes</t>
  </si>
  <si>
    <t>Freight Costs 20t container</t>
  </si>
  <si>
    <t>Value(£)</t>
  </si>
  <si>
    <t>Consignment</t>
  </si>
  <si>
    <t>Freight cost £</t>
  </si>
  <si>
    <t>NIP</t>
  </si>
  <si>
    <t>UK Non-Injurious Price Calculation (electric arc)</t>
  </si>
  <si>
    <t>CNV1</t>
  </si>
  <si>
    <t>CNV3a</t>
  </si>
  <si>
    <t>CNV3b</t>
  </si>
  <si>
    <t>Mexico NV</t>
  </si>
  <si>
    <t>South Korea EP</t>
  </si>
  <si>
    <t>Hong Kong EP</t>
  </si>
  <si>
    <t>Russia NV</t>
  </si>
  <si>
    <t>South Korea Ex Works</t>
  </si>
  <si>
    <t>Dumping Margin</t>
  </si>
  <si>
    <t>Price underselling</t>
  </si>
  <si>
    <t>MEXICO DUMPING CALCULATIONS</t>
  </si>
  <si>
    <t>RUSSIA DUMPING CALCULATIONS</t>
  </si>
  <si>
    <t>CONSTRUCTED NORMAL VALUES (SEE ANNEXES 2.1, 2.2 AND 2.3)</t>
  </si>
  <si>
    <t>CHINESE EXPORT PRICES (SEE ANNEX 3)</t>
  </si>
  <si>
    <t>(see annex 3)</t>
  </si>
  <si>
    <t>Quotes for freight costs (see annex 5.1, 5.2 and 5.3)</t>
  </si>
  <si>
    <t>(400-500)</t>
  </si>
  <si>
    <t>(700-800)</t>
  </si>
  <si>
    <t>(500-600)</t>
  </si>
  <si>
    <t>(600-700)</t>
  </si>
  <si>
    <t>(20-40)%</t>
  </si>
  <si>
    <t>(100-120)%</t>
  </si>
  <si>
    <t>(60-80)%</t>
  </si>
  <si>
    <t>(80-100)%</t>
  </si>
  <si>
    <t>(30-50)%</t>
  </si>
  <si>
    <t>(40-60)%</t>
  </si>
  <si>
    <t>(120-140)%</t>
  </si>
  <si>
    <t>(90-110)%</t>
  </si>
  <si>
    <t>(50-70)%</t>
  </si>
  <si>
    <t>(80-100%)</t>
  </si>
  <si>
    <t>(5-15)%</t>
  </si>
  <si>
    <t>(10-20)%</t>
  </si>
  <si>
    <t>UK Price</t>
  </si>
  <si>
    <t>Price undercutting</t>
  </si>
  <si>
    <t>(2-12)%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</si>
</sst>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_);[Red]\(&quot;£&quot;#,##0.00\)"/>
    <numFmt numFmtId="165" formatCode="_(&quot;£&quot;* #,##0.00_);_(&quot;£&quot;* \(#,##0.00\);_(&quot;£&quot;* &quot;-&quot;??_);_(@_)"/>
    <numFmt numFmtId="166" formatCode="_([$$-409]* #,##0.00_);_([$$-409]* \(#,##0.00\);_([$$-409]* &quot;-&quot;??_);_(@_)"/>
    <numFmt numFmtId="167" formatCode="_-[$£-809]* #,##0.00_-;\-[$£-809]* #,##0.00_-;_-[$£-809]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165" fontId="0" fillId="0" borderId="0" xfId="1" applyFont="1"/>
    <xf numFmtId="164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64" fontId="0" fillId="0" borderId="1" xfId="0" applyNumberFormat="1" applyBorder="1"/>
    <xf numFmtId="0" fontId="3" fillId="0" borderId="0" xfId="0" applyFont="1"/>
    <xf numFmtId="0" fontId="4" fillId="0" borderId="0" xfId="3"/>
    <xf numFmtId="0" fontId="5" fillId="0" borderId="0" xfId="4" applyBorder="1"/>
    <xf numFmtId="0" fontId="4" fillId="0" borderId="2" xfId="3" applyBorder="1"/>
    <xf numFmtId="0" fontId="4" fillId="0" borderId="3" xfId="3" applyBorder="1"/>
    <xf numFmtId="0" fontId="4" fillId="0" borderId="4" xfId="3" applyBorder="1"/>
    <xf numFmtId="0" fontId="4" fillId="0" borderId="5" xfId="3" applyBorder="1"/>
    <xf numFmtId="0" fontId="4" fillId="0" borderId="6" xfId="3" applyBorder="1"/>
    <xf numFmtId="0" fontId="6" fillId="0" borderId="0" xfId="3" applyFont="1"/>
    <xf numFmtId="166" fontId="4" fillId="0" borderId="0" xfId="3" applyNumberFormat="1"/>
    <xf numFmtId="0" fontId="4" fillId="0" borderId="7" xfId="3" applyBorder="1"/>
    <xf numFmtId="0" fontId="4" fillId="0" borderId="8" xfId="3" applyBorder="1"/>
    <xf numFmtId="0" fontId="7" fillId="0" borderId="9" xfId="3" applyFont="1" applyBorder="1"/>
    <xf numFmtId="165" fontId="4" fillId="0" borderId="0" xfId="3" applyNumberFormat="1"/>
    <xf numFmtId="165" fontId="0" fillId="0" borderId="0" xfId="5" applyFont="1"/>
    <xf numFmtId="0" fontId="2" fillId="0" borderId="0" xfId="3" applyFont="1"/>
    <xf numFmtId="167" fontId="4" fillId="0" borderId="0" xfId="3" applyNumberFormat="1"/>
    <xf numFmtId="0" fontId="8" fillId="0" borderId="0" xfId="3" applyFont="1"/>
    <xf numFmtId="0" fontId="0" fillId="0" borderId="0" xfId="0" applyBorder="1"/>
    <xf numFmtId="164" fontId="0" fillId="0" borderId="0" xfId="0" applyNumberFormat="1" applyBorder="1"/>
    <xf numFmtId="0" fontId="2" fillId="0" borderId="0" xfId="3" applyFont="1" applyBorder="1"/>
    <xf numFmtId="0" fontId="4" fillId="0" borderId="0" xfId="3" applyBorder="1"/>
    <xf numFmtId="165" fontId="4" fillId="0" borderId="0" xfId="1" applyFont="1"/>
    <xf numFmtId="165" fontId="0" fillId="2" borderId="0" xfId="5" applyFont="1" applyFill="1"/>
    <xf numFmtId="165" fontId="0" fillId="2" borderId="0" xfId="5" applyFont="1" applyFill="1" applyBorder="1"/>
    <xf numFmtId="0" fontId="4" fillId="2" borderId="0" xfId="3" applyFill="1"/>
    <xf numFmtId="0" fontId="2" fillId="2" borderId="0" xfId="3" applyFont="1" applyFill="1"/>
    <xf numFmtId="165" fontId="4" fillId="3" borderId="0" xfId="3" applyNumberFormat="1" applyFill="1"/>
    <xf numFmtId="0" fontId="4" fillId="0" borderId="0" xfId="3" applyFill="1"/>
    <xf numFmtId="10" fontId="0" fillId="0" borderId="0" xfId="2" applyNumberFormat="1" applyFont="1" applyFill="1"/>
    <xf numFmtId="0" fontId="3" fillId="4" borderId="10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13" xfId="0" applyNumberFormat="1" applyBorder="1"/>
    <xf numFmtId="165" fontId="0" fillId="0" borderId="0" xfId="0" applyNumberFormat="1" applyBorder="1"/>
    <xf numFmtId="0" fontId="0" fillId="0" borderId="0" xfId="0" applyFill="1" applyBorder="1"/>
    <xf numFmtId="9" fontId="0" fillId="0" borderId="0" xfId="2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0" fillId="3" borderId="13" xfId="0" applyFill="1" applyBorder="1"/>
    <xf numFmtId="9" fontId="0" fillId="3" borderId="13" xfId="2" applyFont="1" applyFill="1" applyBorder="1" applyAlignment="1">
      <alignment horizontal="center"/>
    </xf>
    <xf numFmtId="0" fontId="3" fillId="0" borderId="13" xfId="0" applyFont="1" applyBorder="1"/>
    <xf numFmtId="0" fontId="0" fillId="0" borderId="13" xfId="0" applyBorder="1" applyAlignment="1">
      <alignment horizontal="center"/>
    </xf>
    <xf numFmtId="0" fontId="4" fillId="0" borderId="13" xfId="3" applyBorder="1" applyAlignment="1">
      <alignment horizontal="center"/>
    </xf>
    <xf numFmtId="0" fontId="4" fillId="0" borderId="13" xfId="3" applyBorder="1" applyAlignment="1">
      <alignment horizontal="center" wrapText="1"/>
    </xf>
    <xf numFmtId="165" fontId="0" fillId="0" borderId="13" xfId="5" applyFont="1" applyBorder="1"/>
    <xf numFmtId="165" fontId="4" fillId="0" borderId="13" xfId="3" applyNumberFormat="1" applyBorder="1"/>
  </cellXfs>
  <cellStyles count="7">
    <cellStyle name="Currency" xfId="1" builtinId="4"/>
    <cellStyle name="Currency 2" xfId="5" xr:uid="{1AFB71C9-8A82-1348-97F4-D610B4402630}"/>
    <cellStyle name="Hyperlink" xfId="4" builtinId="8"/>
    <cellStyle name="Normal" xfId="0" builtinId="0"/>
    <cellStyle name="Normal 2" xfId="3" xr:uid="{46B00E91-FB10-1740-AEE9-C64A1D6BA2AF}"/>
    <cellStyle name="Per cent 2" xfId="6" xr:uid="{39298612-F192-DF48-982D-86E04A617688}"/>
    <cellStyle name="Percent" xfId="2" builtinId="5"/>
  </cellStyles>
  <dxfs count="0"/>
  <tableStyles count="0" defaultTableStyle="TableStyleMedium2" defaultPivotStyle="PivotStyleLight16"/>
  <colors>
    <mruColors>
      <color rgb="FFFF7E79"/>
      <color rgb="FFFF3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ingbusiness.org/en/methodology/trading-across-bord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8673-A48A-0C48-8561-DD7DC43C1B1E}">
  <dimension ref="B2:G38"/>
  <sheetViews>
    <sheetView workbookViewId="0">
      <selection activeCell="I32" sqref="I32"/>
    </sheetView>
  </sheetViews>
  <sheetFormatPr defaultColWidth="10.6640625" defaultRowHeight="15.5" x14ac:dyDescent="0.35"/>
  <cols>
    <col min="2" max="2" width="14.83203125" customWidth="1"/>
  </cols>
  <sheetData>
    <row r="2" spans="2:7" x14ac:dyDescent="0.35">
      <c r="B2" s="44" t="s">
        <v>61</v>
      </c>
    </row>
    <row r="4" spans="2:7" x14ac:dyDescent="0.35">
      <c r="B4" s="39"/>
      <c r="C4" s="39" t="s">
        <v>49</v>
      </c>
      <c r="D4" s="39" t="s">
        <v>34</v>
      </c>
      <c r="E4" s="39" t="s">
        <v>35</v>
      </c>
      <c r="F4" s="39" t="s">
        <v>50</v>
      </c>
      <c r="G4" s="39" t="s">
        <v>51</v>
      </c>
    </row>
    <row r="5" spans="2:7" x14ac:dyDescent="0.35">
      <c r="B5" s="39" t="s">
        <v>5</v>
      </c>
      <c r="C5" s="40" t="s">
        <v>65</v>
      </c>
      <c r="D5" s="40" t="s">
        <v>66</v>
      </c>
      <c r="E5" s="40" t="s">
        <v>67</v>
      </c>
      <c r="F5" s="40" t="s">
        <v>68</v>
      </c>
      <c r="G5" s="40" t="s">
        <v>67</v>
      </c>
    </row>
    <row r="6" spans="2:7" x14ac:dyDescent="0.35">
      <c r="B6" s="39" t="s">
        <v>6</v>
      </c>
      <c r="C6" s="40" t="s">
        <v>65</v>
      </c>
      <c r="D6" s="40" t="s">
        <v>65</v>
      </c>
      <c r="E6" s="40" t="s">
        <v>67</v>
      </c>
      <c r="F6" s="40" t="s">
        <v>65</v>
      </c>
      <c r="G6" s="40" t="s">
        <v>65</v>
      </c>
    </row>
    <row r="8" spans="2:7" x14ac:dyDescent="0.35">
      <c r="B8" s="6" t="s">
        <v>62</v>
      </c>
    </row>
    <row r="10" spans="2:7" ht="29" x14ac:dyDescent="0.35">
      <c r="B10" s="48"/>
      <c r="C10" s="49" t="s">
        <v>38</v>
      </c>
      <c r="D10" s="50" t="s">
        <v>0</v>
      </c>
      <c r="E10" s="50" t="s">
        <v>1</v>
      </c>
      <c r="F10" s="51" t="s">
        <v>2</v>
      </c>
    </row>
    <row r="11" spans="2:7" x14ac:dyDescent="0.35">
      <c r="B11" s="39" t="s">
        <v>3</v>
      </c>
      <c r="C11" s="52">
        <v>391.21096849351056</v>
      </c>
      <c r="D11" s="53">
        <v>11.68</v>
      </c>
      <c r="E11" s="52">
        <v>23.9</v>
      </c>
      <c r="F11" s="52">
        <f>+C11-D11-E11</f>
        <v>355.63096849351058</v>
      </c>
    </row>
    <row r="12" spans="2:7" x14ac:dyDescent="0.35">
      <c r="B12" s="39" t="s">
        <v>4</v>
      </c>
      <c r="C12" s="52">
        <v>354.40003948641765</v>
      </c>
      <c r="D12" s="53">
        <v>11.13</v>
      </c>
      <c r="E12" s="52">
        <v>23.9</v>
      </c>
      <c r="F12" s="52">
        <f t="shared" ref="F12" si="0">+C12-D12-E12</f>
        <v>319.37003948641768</v>
      </c>
    </row>
    <row r="14" spans="2:7" x14ac:dyDescent="0.35">
      <c r="B14" s="44" t="s">
        <v>59</v>
      </c>
    </row>
    <row r="16" spans="2:7" x14ac:dyDescent="0.35">
      <c r="B16" s="39"/>
      <c r="C16" s="39" t="s">
        <v>49</v>
      </c>
      <c r="D16" s="39" t="s">
        <v>34</v>
      </c>
      <c r="E16" s="39" t="s">
        <v>35</v>
      </c>
      <c r="F16" s="39" t="s">
        <v>50</v>
      </c>
      <c r="G16" s="39" t="s">
        <v>51</v>
      </c>
    </row>
    <row r="17" spans="2:7" x14ac:dyDescent="0.35">
      <c r="B17" s="39" t="s">
        <v>52</v>
      </c>
      <c r="C17" s="40" t="s">
        <v>65</v>
      </c>
      <c r="D17" s="40" t="s">
        <v>66</v>
      </c>
      <c r="E17" s="40" t="s">
        <v>67</v>
      </c>
      <c r="F17" s="40" t="s">
        <v>68</v>
      </c>
      <c r="G17" s="40" t="s">
        <v>67</v>
      </c>
    </row>
    <row r="18" spans="2:7" x14ac:dyDescent="0.35">
      <c r="B18" s="39" t="s">
        <v>56</v>
      </c>
      <c r="C18" s="40">
        <v>355.63</v>
      </c>
      <c r="D18" s="40">
        <v>355.63</v>
      </c>
      <c r="E18" s="40">
        <v>355.63</v>
      </c>
      <c r="F18" s="40">
        <v>355.63</v>
      </c>
      <c r="G18" s="40">
        <v>355.63</v>
      </c>
    </row>
    <row r="19" spans="2:7" x14ac:dyDescent="0.35">
      <c r="B19" s="46" t="s">
        <v>57</v>
      </c>
      <c r="C19" s="47" t="s">
        <v>69</v>
      </c>
      <c r="D19" s="47" t="s">
        <v>70</v>
      </c>
      <c r="E19" s="47" t="s">
        <v>71</v>
      </c>
      <c r="F19" s="47" t="s">
        <v>72</v>
      </c>
      <c r="G19" s="47" t="s">
        <v>73</v>
      </c>
    </row>
    <row r="20" spans="2:7" x14ac:dyDescent="0.35">
      <c r="B20" s="42"/>
      <c r="C20" s="41"/>
      <c r="D20" s="41"/>
      <c r="E20" s="41"/>
      <c r="F20" s="41"/>
      <c r="G20" s="41"/>
    </row>
    <row r="22" spans="2:7" x14ac:dyDescent="0.35">
      <c r="B22" s="39"/>
      <c r="C22" s="39" t="s">
        <v>49</v>
      </c>
      <c r="D22" s="39" t="s">
        <v>34</v>
      </c>
      <c r="E22" s="39" t="s">
        <v>35</v>
      </c>
      <c r="F22" s="39" t="s">
        <v>50</v>
      </c>
      <c r="G22" s="39" t="s">
        <v>51</v>
      </c>
    </row>
    <row r="23" spans="2:7" x14ac:dyDescent="0.35">
      <c r="B23" s="39" t="s">
        <v>52</v>
      </c>
      <c r="C23" s="40" t="s">
        <v>65</v>
      </c>
      <c r="D23" s="40" t="s">
        <v>66</v>
      </c>
      <c r="E23" s="40" t="s">
        <v>67</v>
      </c>
      <c r="F23" s="40" t="s">
        <v>68</v>
      </c>
      <c r="G23" s="40" t="s">
        <v>67</v>
      </c>
    </row>
    <row r="24" spans="2:7" x14ac:dyDescent="0.35">
      <c r="B24" s="39" t="s">
        <v>54</v>
      </c>
      <c r="C24" s="40">
        <v>319.37</v>
      </c>
      <c r="D24" s="40">
        <v>319.37</v>
      </c>
      <c r="E24" s="40">
        <v>319.37</v>
      </c>
      <c r="F24" s="40">
        <v>319.37</v>
      </c>
      <c r="G24" s="40">
        <v>319.37</v>
      </c>
    </row>
    <row r="25" spans="2:7" x14ac:dyDescent="0.35">
      <c r="B25" s="46" t="s">
        <v>57</v>
      </c>
      <c r="C25" s="47" t="s">
        <v>74</v>
      </c>
      <c r="D25" s="47" t="s">
        <v>75</v>
      </c>
      <c r="E25" s="47" t="s">
        <v>78</v>
      </c>
      <c r="F25" s="47" t="s">
        <v>76</v>
      </c>
      <c r="G25" s="47" t="s">
        <v>77</v>
      </c>
    </row>
    <row r="26" spans="2:7" x14ac:dyDescent="0.35">
      <c r="B26" s="24"/>
      <c r="C26" s="43"/>
      <c r="D26" s="43"/>
      <c r="E26" s="43"/>
      <c r="F26" s="43"/>
      <c r="G26" s="43"/>
    </row>
    <row r="27" spans="2:7" x14ac:dyDescent="0.35">
      <c r="B27" s="45" t="s">
        <v>60</v>
      </c>
      <c r="C27" s="43"/>
      <c r="D27" s="43"/>
      <c r="E27" s="43"/>
      <c r="F27" s="43"/>
      <c r="G27" s="43"/>
    </row>
    <row r="29" spans="2:7" x14ac:dyDescent="0.35">
      <c r="B29" s="39"/>
      <c r="C29" s="39" t="s">
        <v>49</v>
      </c>
      <c r="D29" s="39" t="s">
        <v>34</v>
      </c>
      <c r="E29" s="39" t="s">
        <v>35</v>
      </c>
      <c r="F29" s="39" t="s">
        <v>50</v>
      </c>
      <c r="G29" s="39" t="s">
        <v>51</v>
      </c>
    </row>
    <row r="30" spans="2:7" x14ac:dyDescent="0.35">
      <c r="B30" s="39" t="s">
        <v>55</v>
      </c>
      <c r="C30" s="40" t="s">
        <v>65</v>
      </c>
      <c r="D30" s="40" t="s">
        <v>65</v>
      </c>
      <c r="E30" s="40" t="s">
        <v>67</v>
      </c>
      <c r="F30" s="40" t="s">
        <v>65</v>
      </c>
      <c r="G30" s="40" t="s">
        <v>65</v>
      </c>
    </row>
    <row r="31" spans="2:7" x14ac:dyDescent="0.35">
      <c r="B31" s="39" t="s">
        <v>53</v>
      </c>
      <c r="C31" s="40">
        <v>355.63</v>
      </c>
      <c r="D31" s="40">
        <v>355.63</v>
      </c>
      <c r="E31" s="40">
        <v>355.63</v>
      </c>
      <c r="F31" s="40">
        <v>355.63</v>
      </c>
      <c r="G31" s="40">
        <v>355.63</v>
      </c>
    </row>
    <row r="32" spans="2:7" x14ac:dyDescent="0.35">
      <c r="B32" s="46" t="s">
        <v>57</v>
      </c>
      <c r="C32" s="47" t="s">
        <v>69</v>
      </c>
      <c r="D32" s="47" t="s">
        <v>73</v>
      </c>
      <c r="E32" s="47" t="s">
        <v>74</v>
      </c>
      <c r="F32" s="47" t="s">
        <v>69</v>
      </c>
      <c r="G32" s="47" t="s">
        <v>73</v>
      </c>
    </row>
    <row r="33" spans="2:7" x14ac:dyDescent="0.35">
      <c r="B33" s="24"/>
      <c r="C33" s="43"/>
      <c r="D33" s="43"/>
      <c r="E33" s="43"/>
      <c r="F33" s="43"/>
      <c r="G33" s="43"/>
    </row>
    <row r="35" spans="2:7" x14ac:dyDescent="0.35">
      <c r="B35" s="39"/>
      <c r="C35" s="39" t="s">
        <v>49</v>
      </c>
      <c r="D35" s="39" t="s">
        <v>34</v>
      </c>
      <c r="E35" s="39" t="s">
        <v>35</v>
      </c>
      <c r="F35" s="39" t="s">
        <v>50</v>
      </c>
      <c r="G35" s="39" t="s">
        <v>51</v>
      </c>
    </row>
    <row r="36" spans="2:7" x14ac:dyDescent="0.35">
      <c r="B36" s="39" t="s">
        <v>55</v>
      </c>
      <c r="C36" s="40" t="s">
        <v>65</v>
      </c>
      <c r="D36" s="40" t="s">
        <v>65</v>
      </c>
      <c r="E36" s="40" t="s">
        <v>67</v>
      </c>
      <c r="F36" s="40" t="s">
        <v>65</v>
      </c>
      <c r="G36" s="40" t="s">
        <v>65</v>
      </c>
    </row>
    <row r="37" spans="2:7" x14ac:dyDescent="0.35">
      <c r="B37" s="39" t="s">
        <v>54</v>
      </c>
      <c r="C37" s="40">
        <v>319.37</v>
      </c>
      <c r="D37" s="40">
        <v>319.37</v>
      </c>
      <c r="E37" s="40">
        <v>319.37</v>
      </c>
      <c r="F37" s="40">
        <v>319.37</v>
      </c>
      <c r="G37" s="40">
        <v>319.37</v>
      </c>
    </row>
    <row r="38" spans="2:7" x14ac:dyDescent="0.35">
      <c r="B38" s="46" t="s">
        <v>57</v>
      </c>
      <c r="C38" s="47" t="s">
        <v>73</v>
      </c>
      <c r="D38" s="47" t="s">
        <v>74</v>
      </c>
      <c r="E38" s="47" t="s">
        <v>71</v>
      </c>
      <c r="F38" s="47" t="s">
        <v>73</v>
      </c>
      <c r="G38" s="47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1F4D-C6FF-9641-9CE3-2A3FA1A876EB}">
  <dimension ref="A1:M32"/>
  <sheetViews>
    <sheetView workbookViewId="0">
      <selection activeCell="A35" sqref="A35"/>
    </sheetView>
  </sheetViews>
  <sheetFormatPr defaultColWidth="10.83203125" defaultRowHeight="14.5" x14ac:dyDescent="0.35"/>
  <cols>
    <col min="1" max="1" width="21.1640625" style="7" customWidth="1"/>
    <col min="2" max="3" width="10.83203125" style="7"/>
    <col min="4" max="4" width="12.5" style="7" customWidth="1"/>
    <col min="5" max="5" width="10.83203125" style="7"/>
    <col min="6" max="6" width="11.1640625" style="7" bestFit="1" customWidth="1"/>
    <col min="7" max="7" width="16" style="7" customWidth="1"/>
    <col min="8" max="16384" width="10.83203125" style="7"/>
  </cols>
  <sheetData>
    <row r="1" spans="1:13" x14ac:dyDescent="0.35">
      <c r="A1" s="23" t="s">
        <v>32</v>
      </c>
    </row>
    <row r="2" spans="1:13" x14ac:dyDescent="0.35">
      <c r="A2" s="23"/>
    </row>
    <row r="3" spans="1:13" s="21" customFormat="1" x14ac:dyDescent="0.35">
      <c r="A3" s="23" t="s">
        <v>36</v>
      </c>
    </row>
    <row r="4" spans="1:13" x14ac:dyDescent="0.35">
      <c r="A4" s="32" t="s">
        <v>43</v>
      </c>
      <c r="B4" s="7" t="s">
        <v>45</v>
      </c>
      <c r="D4" s="21" t="s">
        <v>64</v>
      </c>
      <c r="J4" s="7" t="s">
        <v>42</v>
      </c>
    </row>
    <row r="5" spans="1:13" x14ac:dyDescent="0.35">
      <c r="B5" s="7" t="s">
        <v>44</v>
      </c>
      <c r="C5" s="7" t="s">
        <v>31</v>
      </c>
      <c r="D5" s="7" t="s">
        <v>30</v>
      </c>
      <c r="E5" s="7" t="s">
        <v>29</v>
      </c>
      <c r="F5" s="7" t="s">
        <v>28</v>
      </c>
      <c r="G5" s="7" t="s">
        <v>46</v>
      </c>
      <c r="H5" s="7" t="s">
        <v>27</v>
      </c>
      <c r="J5" s="26"/>
      <c r="K5" s="27" t="s">
        <v>33</v>
      </c>
      <c r="L5" s="7" t="s">
        <v>40</v>
      </c>
      <c r="M5" s="7" t="s">
        <v>41</v>
      </c>
    </row>
    <row r="6" spans="1:13" ht="15.5" x14ac:dyDescent="0.35">
      <c r="A6" s="7" t="s">
        <v>26</v>
      </c>
      <c r="B6" s="22">
        <v>8640.6520540712627</v>
      </c>
      <c r="C6" s="15">
        <v>12000.905630654532</v>
      </c>
      <c r="D6" s="15">
        <v>308.24</v>
      </c>
      <c r="E6" s="15">
        <v>340.68</v>
      </c>
      <c r="F6" s="15">
        <v>324.46000000000004</v>
      </c>
      <c r="G6" s="20">
        <v>233.61120000000003</v>
      </c>
      <c r="H6" s="29">
        <v>11.680560000000002</v>
      </c>
      <c r="J6" s="27" t="s">
        <v>3</v>
      </c>
      <c r="K6" s="20">
        <v>432.0326027035631</v>
      </c>
      <c r="L6" s="7">
        <v>20</v>
      </c>
      <c r="M6" s="28">
        <f>+K6*L6</f>
        <v>8640.6520540712627</v>
      </c>
    </row>
    <row r="7" spans="1:13" ht="15.5" x14ac:dyDescent="0.35">
      <c r="A7" s="7" t="s">
        <v>25</v>
      </c>
      <c r="B7" s="22">
        <v>7095.8606585227735</v>
      </c>
      <c r="C7" s="15">
        <v>9855.3620257260754</v>
      </c>
      <c r="D7" s="15">
        <v>293.62</v>
      </c>
      <c r="E7" s="15">
        <v>324.52999999999997</v>
      </c>
      <c r="F7" s="15">
        <v>309.07499999999999</v>
      </c>
      <c r="G7" s="20">
        <v>222.53399999999999</v>
      </c>
      <c r="H7" s="29">
        <v>11.1267</v>
      </c>
      <c r="J7" s="27" t="s">
        <v>4</v>
      </c>
      <c r="K7" s="20">
        <v>354.79303292613866</v>
      </c>
      <c r="L7" s="7">
        <v>20</v>
      </c>
      <c r="M7" s="28">
        <f t="shared" ref="M7" si="0">+K7*L7</f>
        <v>7095.8606585227735</v>
      </c>
    </row>
    <row r="8" spans="1:13" ht="15.5" x14ac:dyDescent="0.35">
      <c r="A8" s="7" t="s">
        <v>24</v>
      </c>
      <c r="B8" s="22">
        <v>8640.6520540712627</v>
      </c>
      <c r="C8" s="15">
        <v>12000.905630654532</v>
      </c>
      <c r="D8" s="15">
        <v>1906.61</v>
      </c>
      <c r="E8" s="15">
        <v>2107.3000000000002</v>
      </c>
      <c r="F8" s="15">
        <v>2006.95</v>
      </c>
      <c r="G8" s="20">
        <v>1445.0039999999999</v>
      </c>
      <c r="H8" s="29">
        <v>72.250199999999992</v>
      </c>
    </row>
    <row r="9" spans="1:13" x14ac:dyDescent="0.35">
      <c r="A9" s="23"/>
    </row>
    <row r="10" spans="1:13" ht="15" thickBot="1" x14ac:dyDescent="0.4">
      <c r="A10" s="31" t="s">
        <v>23</v>
      </c>
      <c r="B10" s="31"/>
      <c r="C10" s="31"/>
      <c r="D10" s="31"/>
      <c r="E10" s="34"/>
    </row>
    <row r="11" spans="1:13" ht="15.5" x14ac:dyDescent="0.35">
      <c r="A11" s="18"/>
      <c r="B11" s="17"/>
      <c r="C11" s="17"/>
      <c r="D11" s="17"/>
      <c r="E11" s="16"/>
    </row>
    <row r="12" spans="1:13" x14ac:dyDescent="0.35">
      <c r="A12" s="13"/>
      <c r="B12" s="7" t="s">
        <v>22</v>
      </c>
      <c r="E12" s="12"/>
    </row>
    <row r="13" spans="1:13" x14ac:dyDescent="0.35">
      <c r="A13" s="13" t="s">
        <v>21</v>
      </c>
      <c r="B13" s="15">
        <v>249</v>
      </c>
      <c r="E13" s="12"/>
    </row>
    <row r="14" spans="1:13" ht="16" customHeight="1" x14ac:dyDescent="0.35">
      <c r="A14" s="13" t="s">
        <v>20</v>
      </c>
      <c r="B14" s="15">
        <v>70</v>
      </c>
      <c r="E14" s="12"/>
    </row>
    <row r="15" spans="1:13" ht="16" customHeight="1" x14ac:dyDescent="0.35">
      <c r="A15" s="13" t="s">
        <v>19</v>
      </c>
      <c r="B15" s="15">
        <v>179</v>
      </c>
      <c r="E15" s="12"/>
    </row>
    <row r="16" spans="1:13" ht="16" customHeight="1" x14ac:dyDescent="0.35">
      <c r="A16" s="13"/>
      <c r="B16" s="15">
        <f>SUM(B13:B15)</f>
        <v>498</v>
      </c>
      <c r="C16" s="15">
        <f>+B16/15</f>
        <v>33.200000000000003</v>
      </c>
      <c r="D16" s="7" t="s">
        <v>18</v>
      </c>
      <c r="E16" s="12"/>
    </row>
    <row r="17" spans="1:5" ht="16" customHeight="1" x14ac:dyDescent="0.35">
      <c r="A17" s="13"/>
      <c r="C17" s="14">
        <v>0.72</v>
      </c>
      <c r="D17" s="14" t="s">
        <v>17</v>
      </c>
      <c r="E17" s="12"/>
    </row>
    <row r="18" spans="1:5" ht="16" customHeight="1" x14ac:dyDescent="0.35">
      <c r="A18" s="13"/>
      <c r="C18" s="30">
        <f>+C16*C17</f>
        <v>23.904</v>
      </c>
      <c r="D18" s="31" t="s">
        <v>16</v>
      </c>
      <c r="E18" s="12"/>
    </row>
    <row r="19" spans="1:5" ht="15" thickBot="1" x14ac:dyDescent="0.4">
      <c r="A19" s="11"/>
      <c r="B19" s="10"/>
      <c r="C19" s="10"/>
      <c r="D19" s="10"/>
      <c r="E19" s="9"/>
    </row>
    <row r="20" spans="1:5" ht="14" customHeight="1" x14ac:dyDescent="0.35"/>
    <row r="21" spans="1:5" x14ac:dyDescent="0.35">
      <c r="A21" s="7" t="s">
        <v>15</v>
      </c>
      <c r="E21" s="8" t="s">
        <v>14</v>
      </c>
    </row>
    <row r="22" spans="1:5" x14ac:dyDescent="0.35">
      <c r="A22" s="7" t="s">
        <v>13</v>
      </c>
    </row>
    <row r="26" spans="1:5" s="21" customFormat="1" x14ac:dyDescent="0.35">
      <c r="A26" s="23" t="s">
        <v>39</v>
      </c>
      <c r="B26" s="21" t="s">
        <v>63</v>
      </c>
    </row>
    <row r="27" spans="1:5" ht="15.5" x14ac:dyDescent="0.35">
      <c r="A27"/>
      <c r="B27" s="20"/>
    </row>
    <row r="28" spans="1:5" ht="15.5" x14ac:dyDescent="0.35">
      <c r="A28" s="6" t="s">
        <v>37</v>
      </c>
      <c r="B28" t="s">
        <v>38</v>
      </c>
      <c r="C28" s="7" t="s">
        <v>0</v>
      </c>
      <c r="D28" s="7" t="s">
        <v>1</v>
      </c>
      <c r="E28" s="7" t="s">
        <v>2</v>
      </c>
    </row>
    <row r="29" spans="1:5" ht="15.5" x14ac:dyDescent="0.35">
      <c r="A29" t="s">
        <v>3</v>
      </c>
      <c r="B29" s="20">
        <v>391.21096849351056</v>
      </c>
      <c r="C29" s="19">
        <f>+H6</f>
        <v>11.680560000000002</v>
      </c>
      <c r="D29" s="20">
        <v>23.9</v>
      </c>
      <c r="E29" s="33">
        <f>+B29-C29-D29</f>
        <v>355.63040849351057</v>
      </c>
    </row>
    <row r="30" spans="1:5" ht="15.5" x14ac:dyDescent="0.35">
      <c r="A30" t="s">
        <v>4</v>
      </c>
      <c r="B30" s="20">
        <v>354.40003948641765</v>
      </c>
      <c r="C30" s="19">
        <f>+H7</f>
        <v>11.1267</v>
      </c>
      <c r="D30" s="20">
        <v>23.9</v>
      </c>
      <c r="E30" s="33">
        <f t="shared" ref="E30" si="1">+B30-C30-D30</f>
        <v>319.37333948641765</v>
      </c>
    </row>
    <row r="32" spans="1:5" ht="15.5" x14ac:dyDescent="0.35">
      <c r="A32"/>
      <c r="B32" s="20"/>
    </row>
  </sheetData>
  <hyperlinks>
    <hyperlink ref="E21" r:id="rId1" xr:uid="{89505797-5423-9244-ACC9-DF4A571348A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890A-B34F-4F40-8A50-18E35B4FD3B4}">
  <dimension ref="A1:I20"/>
  <sheetViews>
    <sheetView tabSelected="1" workbookViewId="0">
      <selection activeCell="F14" sqref="F14"/>
    </sheetView>
  </sheetViews>
  <sheetFormatPr defaultColWidth="10.6640625" defaultRowHeight="15.5" x14ac:dyDescent="0.35"/>
  <cols>
    <col min="1" max="1" width="15.6640625" customWidth="1"/>
    <col min="5" max="5" width="16.1640625" customWidth="1"/>
    <col min="6" max="6" width="17.83203125" customWidth="1"/>
    <col min="7" max="7" width="15.5" customWidth="1"/>
    <col min="8" max="8" width="16.33203125" customWidth="1"/>
    <col min="9" max="9" width="17" customWidth="1"/>
  </cols>
  <sheetData>
    <row r="1" spans="1:9" ht="16" thickBot="1" x14ac:dyDescent="0.4">
      <c r="A1" s="36" t="s">
        <v>11</v>
      </c>
      <c r="B1" s="38"/>
    </row>
    <row r="2" spans="1:9" x14ac:dyDescent="0.35">
      <c r="A2" s="6"/>
    </row>
    <row r="4" spans="1:9" x14ac:dyDescent="0.35">
      <c r="A4" s="23" t="s">
        <v>39</v>
      </c>
      <c r="B4" s="21"/>
      <c r="C4" s="21"/>
      <c r="D4" s="21"/>
      <c r="E4" s="21"/>
    </row>
    <row r="5" spans="1:9" x14ac:dyDescent="0.35">
      <c r="A5" s="6" t="s">
        <v>37</v>
      </c>
      <c r="B5" t="s">
        <v>38</v>
      </c>
      <c r="C5" s="7" t="s">
        <v>0</v>
      </c>
      <c r="D5" s="7" t="s">
        <v>1</v>
      </c>
      <c r="E5" s="7" t="s">
        <v>2</v>
      </c>
      <c r="F5" t="s">
        <v>7</v>
      </c>
      <c r="G5" t="s">
        <v>8</v>
      </c>
      <c r="H5" s="34" t="s">
        <v>81</v>
      </c>
      <c r="I5" s="34" t="s">
        <v>82</v>
      </c>
    </row>
    <row r="6" spans="1:9" x14ac:dyDescent="0.35">
      <c r="A6" t="s">
        <v>3</v>
      </c>
      <c r="B6" s="20">
        <v>391.21096849351056</v>
      </c>
      <c r="C6" s="19">
        <v>11.68</v>
      </c>
      <c r="D6" s="20">
        <v>23.9</v>
      </c>
      <c r="E6" s="33">
        <f>+B6-C6-D6</f>
        <v>355.63096849351058</v>
      </c>
      <c r="F6" s="2">
        <v>72.25</v>
      </c>
      <c r="G6" s="2">
        <f>+E6+F6</f>
        <v>427.88096849351058</v>
      </c>
      <c r="H6" s="25" t="s">
        <v>65</v>
      </c>
      <c r="I6" s="35" t="s">
        <v>83</v>
      </c>
    </row>
    <row r="7" spans="1:9" x14ac:dyDescent="0.35">
      <c r="A7" t="s">
        <v>4</v>
      </c>
      <c r="B7" s="20">
        <v>354.40003948641765</v>
      </c>
      <c r="C7" s="19">
        <v>11.13</v>
      </c>
      <c r="D7" s="20">
        <v>23.9</v>
      </c>
      <c r="E7" s="33">
        <f t="shared" ref="E7" si="0">+B7-C7-D7</f>
        <v>319.37003948641768</v>
      </c>
      <c r="F7" s="2">
        <v>72.25</v>
      </c>
      <c r="G7" s="2">
        <f>+E7+F7</f>
        <v>391.62003948641768</v>
      </c>
      <c r="H7" s="25" t="s">
        <v>65</v>
      </c>
      <c r="I7" s="3" t="s">
        <v>80</v>
      </c>
    </row>
    <row r="8" spans="1:9" ht="16" thickBot="1" x14ac:dyDescent="0.4"/>
    <row r="9" spans="1:9" ht="16" thickBot="1" x14ac:dyDescent="0.4">
      <c r="A9" s="36" t="s">
        <v>12</v>
      </c>
      <c r="B9" s="37"/>
      <c r="C9" s="38"/>
    </row>
    <row r="10" spans="1:9" x14ac:dyDescent="0.35">
      <c r="A10" s="6"/>
      <c r="F10" s="2"/>
    </row>
    <row r="11" spans="1:9" x14ac:dyDescent="0.35">
      <c r="B11" t="s">
        <v>48</v>
      </c>
    </row>
    <row r="12" spans="1:9" x14ac:dyDescent="0.35">
      <c r="B12" t="s">
        <v>9</v>
      </c>
      <c r="C12" s="2"/>
    </row>
    <row r="13" spans="1:9" x14ac:dyDescent="0.35">
      <c r="B13" t="s">
        <v>10</v>
      </c>
      <c r="C13" s="1"/>
      <c r="D13" s="4"/>
    </row>
    <row r="14" spans="1:9" x14ac:dyDescent="0.35">
      <c r="C14" s="5"/>
    </row>
    <row r="16" spans="1:9" x14ac:dyDescent="0.35">
      <c r="A16" s="23" t="s">
        <v>39</v>
      </c>
      <c r="B16" s="21"/>
      <c r="C16" s="21"/>
      <c r="D16" s="21"/>
      <c r="E16" s="21"/>
    </row>
    <row r="17" spans="1:9" x14ac:dyDescent="0.35">
      <c r="A17" s="6" t="s">
        <v>37</v>
      </c>
      <c r="B17" t="s">
        <v>38</v>
      </c>
      <c r="C17" s="7" t="s">
        <v>0</v>
      </c>
      <c r="D17" s="7" t="s">
        <v>1</v>
      </c>
      <c r="E17" s="7" t="s">
        <v>2</v>
      </c>
      <c r="F17" t="s">
        <v>7</v>
      </c>
      <c r="G17" t="s">
        <v>8</v>
      </c>
      <c r="H17" t="s">
        <v>47</v>
      </c>
      <c r="I17" t="s">
        <v>58</v>
      </c>
    </row>
    <row r="18" spans="1:9" x14ac:dyDescent="0.35">
      <c r="A18" t="s">
        <v>3</v>
      </c>
      <c r="B18" s="20">
        <v>391.21096849351056</v>
      </c>
      <c r="C18" s="19">
        <v>11.68</v>
      </c>
      <c r="D18" s="20">
        <v>23.9</v>
      </c>
      <c r="E18" s="33">
        <f>+B18-C18-D18</f>
        <v>355.63096849351058</v>
      </c>
      <c r="F18" s="2">
        <v>72.25</v>
      </c>
      <c r="G18" s="2">
        <f>+E18+F18</f>
        <v>427.88096849351058</v>
      </c>
      <c r="H18" s="25" t="s">
        <v>65</v>
      </c>
      <c r="I18" s="35" t="s">
        <v>79</v>
      </c>
    </row>
    <row r="19" spans="1:9" x14ac:dyDescent="0.35">
      <c r="A19" t="s">
        <v>4</v>
      </c>
      <c r="B19" s="20">
        <v>354.40003948641765</v>
      </c>
      <c r="C19" s="19">
        <v>11.13</v>
      </c>
      <c r="D19" s="20">
        <v>23.9</v>
      </c>
      <c r="E19" s="33">
        <f t="shared" ref="E19" si="1">+B19-C19-D19</f>
        <v>319.37003948641768</v>
      </c>
      <c r="F19" s="2">
        <v>72.25</v>
      </c>
      <c r="G19" s="2">
        <f>+E19+F19</f>
        <v>391.62003948641768</v>
      </c>
      <c r="H19" s="25" t="s">
        <v>65</v>
      </c>
      <c r="I19" s="3" t="s">
        <v>80</v>
      </c>
    </row>
    <row r="20" spans="1:9" x14ac:dyDescent="0.35">
      <c r="B20" s="20"/>
      <c r="C20" s="7"/>
      <c r="D20" s="7"/>
      <c r="E20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59CCC74B-9892-4CDF-8B5F-7AE6E64986A1}"/>
</file>

<file path=customXml/itemProps2.xml><?xml version="1.0" encoding="utf-8"?>
<ds:datastoreItem xmlns:ds="http://schemas.openxmlformats.org/officeDocument/2006/customXml" ds:itemID="{C026085F-59D7-4A5A-A330-D5F172088D39}"/>
</file>

<file path=customXml/itemProps3.xml><?xml version="1.0" encoding="utf-8"?>
<ds:datastoreItem xmlns:ds="http://schemas.openxmlformats.org/officeDocument/2006/customXml" ds:itemID="{7078D881-D26B-439E-9D51-E0A58444A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1.Dumping calculation</vt:lpstr>
      <vt:lpstr>2.China export price adjustment</vt:lpstr>
      <vt:lpstr>3.Price Undercutting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Chrysa Glystra</cp:lastModifiedBy>
  <dcterms:created xsi:type="dcterms:W3CDTF">2021-05-13T08:54:54Z</dcterms:created>
  <dcterms:modified xsi:type="dcterms:W3CDTF">2021-07-05T19:14:15Z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