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13_ncr:1_{7B6E4BD3-4A81-4E7D-A6D6-6DCEC575C85A}" xr6:coauthVersionLast="47" xr6:coauthVersionMax="47" xr10:uidLastSave="{00000000-0000-0000-0000-000000000000}"/>
  <bookViews>
    <workbookView xWindow="-120" yWindow="-120" windowWidth="20730" windowHeight="11160" xr2:uid="{BEC93981-60E4-4973-B313-3C3B7CD2C8B5}"/>
  </bookViews>
  <sheets>
    <sheet name="Comparison " sheetId="3" r:id="rId1"/>
    <sheet name="Domestic price " sheetId="1" r:id="rId2"/>
    <sheet name="2017.4-2018.3 CNY-Sterling " sheetId="7" r:id="rId3"/>
    <sheet name="2018.4-2019.3 CNY-Sterling " sheetId="8" r:id="rId4"/>
    <sheet name="2019.4-2020.3 CNY-Sterling " sheetId="9" r:id="rId5"/>
    <sheet name="2020.4-2021.3 CNY-Sterling " sheetId="10" r:id="rId6"/>
    <sheet name="Export price to world" sheetId="2" r:id="rId7"/>
    <sheet name="2017.4-2018.3 USD-Sterling " sheetId="4" r:id="rId8"/>
    <sheet name="2018.4-2019.3 USD-Sterling " sheetId="5" r:id="rId9"/>
    <sheet name="2019.4-2020.3 USD-Sterling 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28" i="1"/>
  <c r="G16" i="1"/>
  <c r="G4" i="1"/>
  <c r="E40" i="1"/>
  <c r="E28" i="1"/>
  <c r="E16" i="1"/>
  <c r="E4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8" i="1"/>
  <c r="D19" i="1"/>
  <c r="D20" i="1"/>
  <c r="D21" i="1"/>
  <c r="D22" i="1"/>
  <c r="D23" i="1"/>
  <c r="D24" i="1"/>
  <c r="D25" i="1"/>
  <c r="D26" i="1"/>
  <c r="D27" i="1"/>
  <c r="D17" i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E27" i="2" l="1"/>
  <c r="E15" i="2"/>
  <c r="E3" i="2"/>
  <c r="B15" i="8"/>
  <c r="B15" i="7"/>
  <c r="B15" i="9"/>
  <c r="B15" i="10"/>
  <c r="B15" i="4" l="1"/>
  <c r="B15" i="5"/>
  <c r="B15" i="6"/>
  <c r="G27" i="2" l="1"/>
  <c r="G15" i="2"/>
  <c r="G3" i="2"/>
</calcChain>
</file>

<file path=xl/sharedStrings.xml><?xml version="1.0" encoding="utf-8"?>
<sst xmlns="http://schemas.openxmlformats.org/spreadsheetml/2006/main" count="191" uniqueCount="130">
  <si>
    <t>Period</t>
    <phoneticPr fontId="2" type="noConversion"/>
  </si>
  <si>
    <t>2018/4-2019/3</t>
    <phoneticPr fontId="2" type="noConversion"/>
  </si>
  <si>
    <t>2017/4/3-4/7</t>
    <phoneticPr fontId="2" type="noConversion"/>
  </si>
  <si>
    <t>2017/5/22-5/26</t>
    <phoneticPr fontId="2" type="noConversion"/>
  </si>
  <si>
    <t>2017/6/26-6/30</t>
    <phoneticPr fontId="2" type="noConversion"/>
  </si>
  <si>
    <t>2017/7/24-7/28</t>
    <phoneticPr fontId="2" type="noConversion"/>
  </si>
  <si>
    <t>2017/8/21-8/25</t>
    <phoneticPr fontId="2" type="noConversion"/>
  </si>
  <si>
    <t>2017/9/11-9/15</t>
    <phoneticPr fontId="2" type="noConversion"/>
  </si>
  <si>
    <t>2017/10/23-10/27</t>
    <phoneticPr fontId="2" type="noConversion"/>
  </si>
  <si>
    <t>2017/11/13-11/17</t>
    <phoneticPr fontId="2" type="noConversion"/>
  </si>
  <si>
    <t>2017/12/11-12/15</t>
    <phoneticPr fontId="2" type="noConversion"/>
  </si>
  <si>
    <t>2018/1/2-1/5</t>
    <phoneticPr fontId="2" type="noConversion"/>
  </si>
  <si>
    <t>2018/2/5-2/9</t>
    <phoneticPr fontId="2" type="noConversion"/>
  </si>
  <si>
    <t>2018/3/5-3/9</t>
    <phoneticPr fontId="2" type="noConversion"/>
  </si>
  <si>
    <t>2018/4/23-27</t>
    <phoneticPr fontId="2" type="noConversion"/>
  </si>
  <si>
    <t>2018/5/21-5/25</t>
    <phoneticPr fontId="2" type="noConversion"/>
  </si>
  <si>
    <t>2018/6/18-6/22</t>
    <phoneticPr fontId="2" type="noConversion"/>
  </si>
  <si>
    <t>2018/7/23-7/27</t>
    <phoneticPr fontId="2" type="noConversion"/>
  </si>
  <si>
    <t>2018/8/20-8/24</t>
    <phoneticPr fontId="2" type="noConversion"/>
  </si>
  <si>
    <t>2018/9/17-9/21</t>
    <phoneticPr fontId="2" type="noConversion"/>
  </si>
  <si>
    <t>2018/10/22-10/26</t>
    <phoneticPr fontId="2" type="noConversion"/>
  </si>
  <si>
    <t>2018/11/5-11/9</t>
    <phoneticPr fontId="2" type="noConversion"/>
  </si>
  <si>
    <t>2018/12/10-12/14</t>
    <phoneticPr fontId="2" type="noConversion"/>
  </si>
  <si>
    <t>2019/1/2-1/4</t>
    <phoneticPr fontId="2" type="noConversion"/>
  </si>
  <si>
    <t>2019/2/18-2/22</t>
    <phoneticPr fontId="2" type="noConversion"/>
  </si>
  <si>
    <t>2019/3/18-3/22</t>
    <phoneticPr fontId="2" type="noConversion"/>
  </si>
  <si>
    <t>2019/4/22-4/26</t>
    <phoneticPr fontId="2" type="noConversion"/>
  </si>
  <si>
    <t>2019/5/6-5/10</t>
    <phoneticPr fontId="2" type="noConversion"/>
  </si>
  <si>
    <t>2019/6/3-6/6</t>
    <phoneticPr fontId="2" type="noConversion"/>
  </si>
  <si>
    <t>2019/7/8-7/12</t>
    <phoneticPr fontId="2" type="noConversion"/>
  </si>
  <si>
    <t>2019/8/5-/8/9</t>
    <phoneticPr fontId="2" type="noConversion"/>
  </si>
  <si>
    <t>2019/9/16-9/20</t>
    <phoneticPr fontId="2" type="noConversion"/>
  </si>
  <si>
    <t>2019/10/14-10/18</t>
    <phoneticPr fontId="2" type="noConversion"/>
  </si>
  <si>
    <t>2019/11/25-11/29</t>
    <phoneticPr fontId="2" type="noConversion"/>
  </si>
  <si>
    <t>2019/12/2-12/6</t>
    <phoneticPr fontId="2" type="noConversion"/>
  </si>
  <si>
    <t>2020/1/6-1/10</t>
    <phoneticPr fontId="2" type="noConversion"/>
  </si>
  <si>
    <t>2020/2/3-2/7</t>
    <phoneticPr fontId="2" type="noConversion"/>
  </si>
  <si>
    <t>2020/3/23-3/27</t>
    <phoneticPr fontId="2" type="noConversion"/>
  </si>
  <si>
    <t>Source: CISA
http://www.chinaisa.org.cn/gxportal/xfgl/portal/content.html?articleId=20ae5527f75624600c107521ba06b1b1fd6cbd30994a2f99d7731862bc29a795&amp;columnId=17b6a9a214c94ccc28e56d4d1a2dbb5acef3e73da431ddc0a849a4dcfc487d04</t>
    <phoneticPr fontId="2" type="noConversion"/>
  </si>
  <si>
    <t>Date</t>
    <phoneticPr fontId="2" type="noConversion"/>
  </si>
  <si>
    <t>2017/4-2018/3</t>
    <phoneticPr fontId="2" type="noConversion"/>
  </si>
  <si>
    <t>2019/4-2020/3</t>
    <phoneticPr fontId="2" type="noConversion"/>
  </si>
  <si>
    <t>2020/4-2021/3</t>
    <phoneticPr fontId="2" type="noConversion"/>
  </si>
  <si>
    <t>2020/4/13-4/17</t>
    <phoneticPr fontId="2" type="noConversion"/>
  </si>
  <si>
    <t>2020/5/25-5/29</t>
    <phoneticPr fontId="2" type="noConversion"/>
  </si>
  <si>
    <t>2020/6/8-6/12</t>
    <phoneticPr fontId="2" type="noConversion"/>
  </si>
  <si>
    <t>2020/7/6-7/10</t>
    <phoneticPr fontId="2" type="noConversion"/>
  </si>
  <si>
    <t>2020/8/24-8/28</t>
    <phoneticPr fontId="2" type="noConversion"/>
  </si>
  <si>
    <t>2020/9/14-9/18</t>
    <phoneticPr fontId="2" type="noConversion"/>
  </si>
  <si>
    <t>2020/10/19-10/23</t>
    <phoneticPr fontId="2" type="noConversion"/>
  </si>
  <si>
    <t>2020/11/9-11/13</t>
    <phoneticPr fontId="2" type="noConversion"/>
  </si>
  <si>
    <t>2020/12/7-12/11</t>
    <phoneticPr fontId="2" type="noConversion"/>
  </si>
  <si>
    <t>2021/1/25-1/29</t>
    <phoneticPr fontId="2" type="noConversion"/>
  </si>
  <si>
    <t>2021/2/10-2/20</t>
    <phoneticPr fontId="2" type="noConversion"/>
  </si>
  <si>
    <t>2021/3/15-3/19</t>
    <phoneticPr fontId="2" type="noConversion"/>
  </si>
  <si>
    <t>Period</t>
  </si>
  <si>
    <t>Code</t>
    <phoneticPr fontId="2" type="noConversion"/>
  </si>
  <si>
    <t>Average Exported Value
(US Dollar)</t>
    <phoneticPr fontId="2" type="noConversion"/>
  </si>
  <si>
    <t>Price with tax
(RMB)</t>
    <phoneticPr fontId="2" type="noConversion"/>
  </si>
  <si>
    <t>Average Exported Value 
(USD/Tone)</t>
    <phoneticPr fontId="2" type="noConversion"/>
  </si>
  <si>
    <t>Chinese domestic price(£)</t>
    <phoneticPr fontId="2" type="noConversion"/>
  </si>
  <si>
    <t>Average price without tax(RMB)</t>
    <phoneticPr fontId="2" type="noConversion"/>
  </si>
  <si>
    <t>Exchange rate</t>
    <phoneticPr fontId="2" type="noConversion"/>
  </si>
  <si>
    <t>30 Apr 17</t>
  </si>
  <si>
    <t>31 May 17</t>
  </si>
  <si>
    <t>30 Jun 17</t>
  </si>
  <si>
    <t>31 Jul 17</t>
  </si>
  <si>
    <t>31 Aug 17</t>
  </si>
  <si>
    <t>30 Sep 17</t>
  </si>
  <si>
    <t>31 Oct 17</t>
  </si>
  <si>
    <t>30 Nov 17</t>
  </si>
  <si>
    <t>31 Dec 17</t>
  </si>
  <si>
    <t>31 Jan 18</t>
  </si>
  <si>
    <t>28 Feb 18</t>
  </si>
  <si>
    <t>31 Mar 18</t>
  </si>
  <si>
    <t>Monthly average Spot exchange rate, US$ into Sterling                          XUMAUSS</t>
  </si>
  <si>
    <t>Date</t>
  </si>
  <si>
    <t>Bank of England | Database</t>
  </si>
  <si>
    <t>30 Apr 18</t>
  </si>
  <si>
    <t>31 May 18</t>
  </si>
  <si>
    <t>30 Jun 18</t>
  </si>
  <si>
    <t>31 Jul 18</t>
  </si>
  <si>
    <t>31 Aug 18</t>
  </si>
  <si>
    <t>30 Sep 18</t>
  </si>
  <si>
    <t>31 Oct 18</t>
  </si>
  <si>
    <t>30 Nov 18</t>
  </si>
  <si>
    <t>31 Dec 18</t>
  </si>
  <si>
    <t>31 Jan 19</t>
  </si>
  <si>
    <t>28 Feb 19</t>
  </si>
  <si>
    <t>31 Mar 19</t>
  </si>
  <si>
    <t>30 Apr 19</t>
  </si>
  <si>
    <t>31 May 19</t>
  </si>
  <si>
    <t>30 Jun 19</t>
  </si>
  <si>
    <t>31 Jul 19</t>
  </si>
  <si>
    <t>31 Aug 19</t>
  </si>
  <si>
    <t>30 Sep 19</t>
  </si>
  <si>
    <t>31 Oct 19</t>
  </si>
  <si>
    <t>30 Nov 19</t>
  </si>
  <si>
    <t>31 Dec 19</t>
  </si>
  <si>
    <t>31 Jan 20</t>
  </si>
  <si>
    <t>29 Feb 20</t>
  </si>
  <si>
    <t>31 Mar 20</t>
  </si>
  <si>
    <t>Average</t>
    <phoneticPr fontId="2" type="noConversion"/>
  </si>
  <si>
    <t>Exchange rate
(USD-Sterling)</t>
    <phoneticPr fontId="2" type="noConversion"/>
  </si>
  <si>
    <t>Average price without tax(£)</t>
    <phoneticPr fontId="2" type="noConversion"/>
  </si>
  <si>
    <t>Monthly average spot exchange rate, Chinese Yuan into Sterling                          XUMABK89</t>
  </si>
  <si>
    <t>30 Apr 20</t>
  </si>
  <si>
    <t>31 May 20</t>
  </si>
  <si>
    <t>30 Jun 20</t>
  </si>
  <si>
    <t>31 Jul 20</t>
  </si>
  <si>
    <t>31 Aug 20</t>
  </si>
  <si>
    <t>30 Sep 20</t>
  </si>
  <si>
    <t>31 Oct 20</t>
  </si>
  <si>
    <t>30 Nov 20</t>
  </si>
  <si>
    <t>31 Dec 20</t>
  </si>
  <si>
    <t>31 Jan 21</t>
  </si>
  <si>
    <t>28 Feb 21</t>
  </si>
  <si>
    <t>31 Mar 21</t>
  </si>
  <si>
    <t>Average Exported Value
(£)</t>
    <phoneticPr fontId="2" type="noConversion"/>
  </si>
  <si>
    <t>2017.4.1-2018.3.31</t>
    <phoneticPr fontId="2" type="noConversion"/>
  </si>
  <si>
    <t>2018.4.1-2019.3.31</t>
    <phoneticPr fontId="2" type="noConversion"/>
  </si>
  <si>
    <t>2019.4.1-2020.3.31</t>
    <phoneticPr fontId="2" type="noConversion"/>
  </si>
  <si>
    <t>Average export price to world (£)</t>
    <phoneticPr fontId="2" type="noConversion"/>
  </si>
  <si>
    <t>Exported Quantity 
(Tone)</t>
    <phoneticPr fontId="6" type="noConversion"/>
  </si>
  <si>
    <t xml:space="preserve">Price of cold rolled flat product </t>
    <phoneticPr fontId="2" type="noConversion"/>
  </si>
  <si>
    <t>Price without tax (RMB)</t>
    <phoneticPr fontId="2" type="noConversion"/>
  </si>
  <si>
    <t>Bank of England | Database</t>
    <phoneticPr fontId="2" type="noConversion"/>
  </si>
  <si>
    <t>https://www.bankofengland.co.uk/boeapps/database/fromshowcolumns.asp?Travel=NIxIRxSUx&amp;FromSeries=1&amp;ToSeries=50&amp;DAT=RNG&amp;FD=1&amp;FM=Apr&amp;FY=2017&amp;TD=31&amp;TM=Mar&amp;TY=2018&amp;FNY=&amp;CSVF=TT&amp;html.x=151&amp;html.y=53&amp;C=NRY&amp;Filter=N</t>
  </si>
  <si>
    <t>https://www.bankofengland.co.uk/boeapps/database/fromshowcolumns.asp?Travel=NIxIRxSUx&amp;FromSeries=1&amp;ToSeries=50&amp;DAT=RNG&amp;FD=1&amp;FM=Apr&amp;FY=2018&amp;TD=31&amp;TM=Mar&amp;TY=2019&amp;FNY=&amp;CSVF=TT&amp;html.x=105&amp;html.y=57&amp;C=NRY&amp;Filter=N</t>
  </si>
  <si>
    <t>https://www.bankofengland.co.uk/boeapps/database/fromshowcolumns.asp?Travel=NIxIRxSUx&amp;FromSeries=1&amp;ToSeries=50&amp;DAT=RNG&amp;FD=1&amp;FM=Apr&amp;FY=2019&amp;TD=31&amp;TM=Mar&amp;TY=2020&amp;FNY=&amp;CSVF=TT&amp;html.x=111&amp;html.y=37&amp;C=NRY&amp;Filter=N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</si>
</sst>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2" fontId="0" fillId="0" borderId="1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9" fontId="0" fillId="0" borderId="0" xfId="1" applyFont="1" applyAlignment="1"/>
    <xf numFmtId="2" fontId="0" fillId="0" borderId="1" xfId="0" applyNumberFormat="1" applyBorder="1" applyAlignment="1">
      <alignment horizontal="center" vertical="center"/>
    </xf>
    <xf numFmtId="0" fontId="4" fillId="0" borderId="0" xfId="2"/>
    <xf numFmtId="0" fontId="5" fillId="0" borderId="0" xfId="2" applyFont="1"/>
    <xf numFmtId="0" fontId="4" fillId="2" borderId="0" xfId="2" applyFill="1"/>
    <xf numFmtId="0" fontId="0" fillId="0" borderId="0" xfId="0" applyAlignment="1">
      <alignment vertical="center" wrapText="1"/>
    </xf>
    <xf numFmtId="0" fontId="4" fillId="0" borderId="0" xfId="2"/>
    <xf numFmtId="0" fontId="7" fillId="0" borderId="0" xfId="3"/>
    <xf numFmtId="0" fontId="0" fillId="0" borderId="0" xfId="0" applyAlignment="1">
      <alignment horizontal="left" vertical="top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4" fillId="0" borderId="0" xfId="2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 xr:uid="{B4A61A60-E53B-45C4-92F7-B4B79D4C7920}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chemeClr val="tx2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Chinese Domestic price v. Export</a:t>
            </a:r>
            <a:r>
              <a:rPr lang="en-US" baseline="0">
                <a:solidFill>
                  <a:schemeClr val="tx2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price to world</a:t>
            </a:r>
            <a:endParaRPr lang="zh-CN">
              <a:solidFill>
                <a:schemeClr val="tx2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852286317200512"/>
          <c:y val="0.15417439557722223"/>
          <c:w val="0.84136347928085686"/>
          <c:h val="0.67903872122659059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'!$B$3</c:f>
              <c:strCache>
                <c:ptCount val="1"/>
                <c:pt idx="0">
                  <c:v>Average export price to world (£)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'Comparison '!$C$2:$E$2</c:f>
              <c:strCache>
                <c:ptCount val="3"/>
                <c:pt idx="0">
                  <c:v>2017.4.1-2018.3.31</c:v>
                </c:pt>
                <c:pt idx="1">
                  <c:v>2018.4.1-2019.3.31</c:v>
                </c:pt>
                <c:pt idx="2">
                  <c:v>2019.4.1-2020.3.31</c:v>
                </c:pt>
              </c:strCache>
            </c:strRef>
          </c:cat>
          <c:val>
            <c:numRef>
              <c:f>'Comparison '!$C$3:$E$3</c:f>
              <c:numCache>
                <c:formatCode>0.00</c:formatCode>
                <c:ptCount val="3"/>
                <c:pt idx="0">
                  <c:v>428.16423604542825</c:v>
                </c:pt>
                <c:pt idx="1">
                  <c:v>481.1938117163707</c:v>
                </c:pt>
                <c:pt idx="2">
                  <c:v>472.70298676891139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A0D-810B-E2EA58A24084}"/>
            </c:ext>
          </c:extLst>
        </c:ser>
        <c:ser>
          <c:idx val="1"/>
          <c:order val="1"/>
          <c:tx>
            <c:strRef>
              <c:f>'Comparison '!$B$4</c:f>
              <c:strCache>
                <c:ptCount val="1"/>
                <c:pt idx="0">
                  <c:v>Chinese domestic price(£)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'Comparison '!$C$2:$E$2</c:f>
              <c:strCache>
                <c:ptCount val="3"/>
                <c:pt idx="0">
                  <c:v>2017.4.1-2018.3.31</c:v>
                </c:pt>
                <c:pt idx="1">
                  <c:v>2018.4.1-2019.3.31</c:v>
                </c:pt>
                <c:pt idx="2">
                  <c:v>2019.4.1-2020.3.31</c:v>
                </c:pt>
              </c:strCache>
            </c:strRef>
          </c:cat>
          <c:val>
            <c:numRef>
              <c:f>'Comparison '!$C$4:$E$4</c:f>
              <c:numCache>
                <c:formatCode>0.00</c:formatCode>
                <c:ptCount val="3"/>
                <c:pt idx="0">
                  <c:v>447.21083110621976</c:v>
                </c:pt>
                <c:pt idx="1">
                  <c:v>462.35</c:v>
                </c:pt>
                <c:pt idx="2">
                  <c:v>432.14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A0D-810B-E2EA58A2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512224"/>
        <c:axId val="1436512640"/>
      </c:lineChart>
      <c:catAx>
        <c:axId val="143651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(£)/ton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0706549279511133E-2"/>
              <c:y val="4.95168109594585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#,##0;\-#,##0&quot;千&quot;&quot;克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436512640"/>
        <c:crosses val="autoZero"/>
        <c:auto val="1"/>
        <c:lblAlgn val="ctr"/>
        <c:lblOffset val="100"/>
        <c:noMultiLvlLbl val="0"/>
      </c:catAx>
      <c:valAx>
        <c:axId val="1436512640"/>
        <c:scaling>
          <c:orientation val="minMax"/>
          <c:max val="6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436512224"/>
        <c:crosses val="autoZero"/>
        <c:crossBetween val="between"/>
        <c:majorUnit val="100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378131</xdr:colOff>
      <xdr:row>4</xdr:row>
      <xdr:rowOff>166895</xdr:rowOff>
    </xdr:from>
    <xdr:to>
      <xdr:col>5</xdr:col>
      <xdr:colOff>0</xdr:colOff>
      <xdr:row>27</xdr:row>
      <xdr:rowOff>133350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1B9C3FB-08E2-4E14-BE74-F296A0805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6F12-0AE8-400D-A0DB-53EF2405A292}">
  <dimension ref="B2:F4"/>
  <sheetViews>
    <sheetView tabSelected="1" zoomScale="95" workbookViewId="0">
      <selection activeCell="C4" sqref="C4"/>
    </sheetView>
  </sheetViews>
  <sheetFormatPr defaultRowHeight="14.25"/>
  <cols>
    <col min="1" max="1" width="5.25" customWidth="1"/>
    <col min="2" max="2" width="13" customWidth="1"/>
    <col min="3" max="3" width="17.25" customWidth="1"/>
    <col min="4" max="5" width="17.75" bestFit="1" customWidth="1"/>
  </cols>
  <sheetData>
    <row r="2" spans="2:6">
      <c r="B2" s="2"/>
      <c r="C2" s="14" t="s">
        <v>119</v>
      </c>
      <c r="D2" s="14" t="s">
        <v>120</v>
      </c>
      <c r="E2" s="14" t="s">
        <v>121</v>
      </c>
    </row>
    <row r="3" spans="2:6" ht="42.75">
      <c r="B3" s="15" t="s">
        <v>122</v>
      </c>
      <c r="C3" s="18">
        <v>428.16423604542825</v>
      </c>
      <c r="D3" s="18">
        <v>481.1938117163707</v>
      </c>
      <c r="E3" s="18">
        <v>472.70298676891139</v>
      </c>
      <c r="F3" s="17"/>
    </row>
    <row r="4" spans="2:6" ht="42.75">
      <c r="B4" s="15" t="s">
        <v>60</v>
      </c>
      <c r="C4" s="16">
        <v>447.21083110621976</v>
      </c>
      <c r="D4" s="16">
        <v>462.35</v>
      </c>
      <c r="E4" s="16">
        <v>432.14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86C9-EF1F-4A96-9400-DCC145AE399B}">
  <dimension ref="A1:B15"/>
  <sheetViews>
    <sheetView workbookViewId="0">
      <selection activeCell="B15" sqref="B15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75</v>
      </c>
    </row>
    <row r="3" spans="1:2">
      <c r="A3" s="19" t="s">
        <v>101</v>
      </c>
      <c r="B3" s="19">
        <v>1.2363999999999999</v>
      </c>
    </row>
    <row r="4" spans="1:2">
      <c r="A4" s="19" t="s">
        <v>100</v>
      </c>
      <c r="B4" s="19">
        <v>1.2957000000000001</v>
      </c>
    </row>
    <row r="5" spans="1:2">
      <c r="A5" s="19" t="s">
        <v>99</v>
      </c>
      <c r="B5" s="19">
        <v>1.3070999999999999</v>
      </c>
    </row>
    <row r="6" spans="1:2">
      <c r="A6" s="19" t="s">
        <v>98</v>
      </c>
      <c r="B6" s="19">
        <v>1.3101</v>
      </c>
    </row>
    <row r="7" spans="1:2">
      <c r="A7" s="19" t="s">
        <v>97</v>
      </c>
      <c r="B7" s="19">
        <v>1.2883</v>
      </c>
    </row>
    <row r="8" spans="1:2">
      <c r="A8" s="19" t="s">
        <v>96</v>
      </c>
      <c r="B8" s="19">
        <v>1.2646999999999999</v>
      </c>
    </row>
    <row r="9" spans="1:2">
      <c r="A9" s="19" t="s">
        <v>95</v>
      </c>
      <c r="B9" s="19">
        <v>1.2354000000000001</v>
      </c>
    </row>
    <row r="10" spans="1:2">
      <c r="A10" s="19" t="s">
        <v>94</v>
      </c>
      <c r="B10" s="19">
        <v>1.2155</v>
      </c>
    </row>
    <row r="11" spans="1:2">
      <c r="A11" s="19" t="s">
        <v>93</v>
      </c>
      <c r="B11" s="19">
        <v>1.2468999999999999</v>
      </c>
    </row>
    <row r="12" spans="1:2">
      <c r="A12" s="19" t="s">
        <v>92</v>
      </c>
      <c r="B12" s="19">
        <v>1.2679</v>
      </c>
    </row>
    <row r="13" spans="1:2">
      <c r="A13" s="19" t="s">
        <v>91</v>
      </c>
      <c r="B13" s="19">
        <v>1.2841</v>
      </c>
    </row>
    <row r="14" spans="1:2">
      <c r="A14" s="19" t="s">
        <v>90</v>
      </c>
      <c r="B14" s="19">
        <v>1.3036000000000001</v>
      </c>
    </row>
    <row r="15" spans="1:2">
      <c r="A15" s="20" t="s">
        <v>102</v>
      </c>
      <c r="B15" s="21">
        <f>AVERAGE(B3:B14)</f>
        <v>1.2713083333333333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A849-1FB0-4384-97CD-13145189C6BF}">
  <dimension ref="A1:G53"/>
  <sheetViews>
    <sheetView topLeftCell="A46" zoomScale="115" zoomScaleNormal="115" workbookViewId="0">
      <selection activeCell="E4" sqref="E4:E15"/>
    </sheetView>
  </sheetViews>
  <sheetFormatPr defaultRowHeight="14.25"/>
  <cols>
    <col min="1" max="1" width="17.75" style="3" customWidth="1"/>
    <col min="2" max="2" width="17.5" bestFit="1" customWidth="1"/>
    <col min="3" max="4" width="13.375" customWidth="1"/>
    <col min="5" max="5" width="21.25" customWidth="1"/>
    <col min="6" max="6" width="22.625" customWidth="1"/>
    <col min="7" max="7" width="19.5" customWidth="1"/>
  </cols>
  <sheetData>
    <row r="1" spans="1:7">
      <c r="A1" s="28" t="s">
        <v>124</v>
      </c>
      <c r="B1" s="28"/>
    </row>
    <row r="2" spans="1:7" ht="28.5" customHeight="1">
      <c r="A2" s="1"/>
    </row>
    <row r="3" spans="1:7" ht="28.5">
      <c r="A3" s="6" t="s">
        <v>0</v>
      </c>
      <c r="B3" s="5" t="s">
        <v>39</v>
      </c>
      <c r="C3" s="6" t="s">
        <v>58</v>
      </c>
      <c r="D3" s="6" t="s">
        <v>125</v>
      </c>
      <c r="E3" s="6" t="s">
        <v>61</v>
      </c>
      <c r="F3" s="6" t="s">
        <v>62</v>
      </c>
      <c r="G3" s="6" t="s">
        <v>104</v>
      </c>
    </row>
    <row r="4" spans="1:7">
      <c r="A4" s="29" t="s">
        <v>40</v>
      </c>
      <c r="B4" s="2" t="s">
        <v>2</v>
      </c>
      <c r="C4" s="2">
        <v>4214</v>
      </c>
      <c r="D4" s="11">
        <f>C4/1.17</f>
        <v>3601.7094017094018</v>
      </c>
      <c r="E4" s="30">
        <f>AVERAGE(D4:D15)</f>
        <v>3927.8490028490032</v>
      </c>
      <c r="F4" s="27">
        <v>8.7829916666666676</v>
      </c>
      <c r="G4" s="26">
        <f>E4/F4</f>
        <v>447.21083110621981</v>
      </c>
    </row>
    <row r="5" spans="1:7">
      <c r="A5" s="29"/>
      <c r="B5" s="2" t="s">
        <v>3</v>
      </c>
      <c r="C5" s="2">
        <v>3908</v>
      </c>
      <c r="D5" s="11">
        <f t="shared" ref="D5:D16" si="0">C5/1.17</f>
        <v>3340.1709401709404</v>
      </c>
      <c r="E5" s="30"/>
      <c r="F5" s="27"/>
      <c r="G5" s="26"/>
    </row>
    <row r="6" spans="1:7">
      <c r="A6" s="29"/>
      <c r="B6" s="2" t="s">
        <v>4</v>
      </c>
      <c r="C6" s="2">
        <v>4057</v>
      </c>
      <c r="D6" s="11">
        <f t="shared" si="0"/>
        <v>3467.5213675213677</v>
      </c>
      <c r="E6" s="30"/>
      <c r="F6" s="27"/>
      <c r="G6" s="26"/>
    </row>
    <row r="7" spans="1:7">
      <c r="A7" s="29"/>
      <c r="B7" s="2" t="s">
        <v>5</v>
      </c>
      <c r="C7" s="2">
        <v>4365</v>
      </c>
      <c r="D7" s="11">
        <f t="shared" si="0"/>
        <v>3730.7692307692309</v>
      </c>
      <c r="E7" s="30"/>
      <c r="F7" s="27"/>
      <c r="G7" s="26"/>
    </row>
    <row r="8" spans="1:7">
      <c r="A8" s="29"/>
      <c r="B8" s="2" t="s">
        <v>6</v>
      </c>
      <c r="C8" s="2">
        <v>4724</v>
      </c>
      <c r="D8" s="11">
        <f t="shared" si="0"/>
        <v>4037.6068376068379</v>
      </c>
      <c r="E8" s="30"/>
      <c r="F8" s="27"/>
      <c r="G8" s="26"/>
    </row>
    <row r="9" spans="1:7">
      <c r="A9" s="29"/>
      <c r="B9" s="2" t="s">
        <v>7</v>
      </c>
      <c r="C9" s="2">
        <v>4820</v>
      </c>
      <c r="D9" s="11">
        <f t="shared" si="0"/>
        <v>4119.6581196581201</v>
      </c>
      <c r="E9" s="30"/>
      <c r="F9" s="27"/>
      <c r="G9" s="26"/>
    </row>
    <row r="10" spans="1:7">
      <c r="A10" s="29"/>
      <c r="B10" s="2" t="s">
        <v>8</v>
      </c>
      <c r="C10" s="2">
        <v>4783</v>
      </c>
      <c r="D10" s="11">
        <f t="shared" si="0"/>
        <v>4088.0341880341884</v>
      </c>
      <c r="E10" s="30"/>
      <c r="F10" s="27"/>
      <c r="G10" s="26"/>
    </row>
    <row r="11" spans="1:7">
      <c r="A11" s="29"/>
      <c r="B11" s="2" t="s">
        <v>9</v>
      </c>
      <c r="C11" s="2">
        <v>4799</v>
      </c>
      <c r="D11" s="11">
        <f t="shared" si="0"/>
        <v>4101.7094017094023</v>
      </c>
      <c r="E11" s="30"/>
      <c r="F11" s="27"/>
      <c r="G11" s="26"/>
    </row>
    <row r="12" spans="1:7">
      <c r="A12" s="29"/>
      <c r="B12" s="2" t="s">
        <v>10</v>
      </c>
      <c r="C12" s="2">
        <v>4965</v>
      </c>
      <c r="D12" s="11">
        <f t="shared" si="0"/>
        <v>4243.5897435897441</v>
      </c>
      <c r="E12" s="30"/>
      <c r="F12" s="27"/>
      <c r="G12" s="26"/>
    </row>
    <row r="13" spans="1:7">
      <c r="A13" s="29"/>
      <c r="B13" s="2" t="s">
        <v>11</v>
      </c>
      <c r="C13" s="2">
        <v>4973</v>
      </c>
      <c r="D13" s="11">
        <f t="shared" si="0"/>
        <v>4250.4273504273506</v>
      </c>
      <c r="E13" s="30"/>
      <c r="F13" s="27"/>
      <c r="G13" s="26"/>
    </row>
    <row r="14" spans="1:7">
      <c r="A14" s="29"/>
      <c r="B14" s="2" t="s">
        <v>12</v>
      </c>
      <c r="C14" s="2">
        <v>4766</v>
      </c>
      <c r="D14" s="11">
        <f t="shared" si="0"/>
        <v>4073.5042735042739</v>
      </c>
      <c r="E14" s="30"/>
      <c r="F14" s="27"/>
      <c r="G14" s="26"/>
    </row>
    <row r="15" spans="1:7">
      <c r="A15" s="29"/>
      <c r="B15" s="2" t="s">
        <v>13</v>
      </c>
      <c r="C15" s="2">
        <v>4773</v>
      </c>
      <c r="D15" s="11">
        <f t="shared" si="0"/>
        <v>4079.4871794871797</v>
      </c>
      <c r="E15" s="30"/>
      <c r="F15" s="27"/>
      <c r="G15" s="26"/>
    </row>
    <row r="16" spans="1:7">
      <c r="A16" s="31" t="s">
        <v>1</v>
      </c>
      <c r="B16" s="4" t="s">
        <v>14</v>
      </c>
      <c r="C16" s="2">
        <v>4585</v>
      </c>
      <c r="D16" s="11">
        <f t="shared" si="0"/>
        <v>3918.8034188034189</v>
      </c>
      <c r="E16" s="30">
        <f>AVERAGE(D16:D27)</f>
        <v>4071.3309633663616</v>
      </c>
      <c r="F16" s="27">
        <v>8.8057833333333324</v>
      </c>
      <c r="G16" s="26">
        <f>E16/F16</f>
        <v>462.34739253176741</v>
      </c>
    </row>
    <row r="17" spans="1:7">
      <c r="A17" s="32"/>
      <c r="B17" s="4" t="s">
        <v>15</v>
      </c>
      <c r="C17" s="2">
        <v>4607</v>
      </c>
      <c r="D17" s="11">
        <f>C17/1.13</f>
        <v>4076.9911504424781</v>
      </c>
      <c r="E17" s="30"/>
      <c r="F17" s="27"/>
      <c r="G17" s="26"/>
    </row>
    <row r="18" spans="1:7">
      <c r="A18" s="32"/>
      <c r="B18" s="4" t="s">
        <v>16</v>
      </c>
      <c r="C18" s="2">
        <v>4698</v>
      </c>
      <c r="D18" s="11">
        <f t="shared" ref="D18:D51" si="1">C18/1.13</f>
        <v>4157.5221238938057</v>
      </c>
      <c r="E18" s="30"/>
      <c r="F18" s="27"/>
      <c r="G18" s="26"/>
    </row>
    <row r="19" spans="1:7">
      <c r="A19" s="32"/>
      <c r="B19" s="4" t="s">
        <v>17</v>
      </c>
      <c r="C19" s="2">
        <v>4689</v>
      </c>
      <c r="D19" s="11">
        <f t="shared" si="1"/>
        <v>4149.5575221238942</v>
      </c>
      <c r="E19" s="30"/>
      <c r="F19" s="27"/>
      <c r="G19" s="26"/>
    </row>
    <row r="20" spans="1:7">
      <c r="A20" s="32"/>
      <c r="B20" s="4" t="s">
        <v>18</v>
      </c>
      <c r="C20" s="2">
        <v>4855</v>
      </c>
      <c r="D20" s="11">
        <f t="shared" si="1"/>
        <v>4296.4601769911505</v>
      </c>
      <c r="E20" s="30"/>
      <c r="F20" s="27"/>
      <c r="G20" s="26"/>
    </row>
    <row r="21" spans="1:7">
      <c r="A21" s="32"/>
      <c r="B21" s="4" t="s">
        <v>19</v>
      </c>
      <c r="C21" s="2">
        <v>4883</v>
      </c>
      <c r="D21" s="11">
        <f t="shared" si="1"/>
        <v>4321.2389380530976</v>
      </c>
      <c r="E21" s="30"/>
      <c r="F21" s="27"/>
      <c r="G21" s="26"/>
    </row>
    <row r="22" spans="1:7">
      <c r="A22" s="32"/>
      <c r="B22" s="4" t="s">
        <v>20</v>
      </c>
      <c r="C22" s="2">
        <v>4832</v>
      </c>
      <c r="D22" s="11">
        <f t="shared" si="1"/>
        <v>4276.1061946902655</v>
      </c>
      <c r="E22" s="30"/>
      <c r="F22" s="27"/>
      <c r="G22" s="26"/>
    </row>
    <row r="23" spans="1:7">
      <c r="A23" s="32"/>
      <c r="B23" s="4" t="s">
        <v>21</v>
      </c>
      <c r="C23" s="2">
        <v>4733</v>
      </c>
      <c r="D23" s="11">
        <f t="shared" si="1"/>
        <v>4188.4955752212391</v>
      </c>
      <c r="E23" s="30"/>
      <c r="F23" s="27"/>
      <c r="G23" s="26"/>
    </row>
    <row r="24" spans="1:7">
      <c r="A24" s="32"/>
      <c r="B24" s="4" t="s">
        <v>22</v>
      </c>
      <c r="C24" s="2">
        <v>4351</v>
      </c>
      <c r="D24" s="11">
        <f t="shared" si="1"/>
        <v>3850.4424778761068</v>
      </c>
      <c r="E24" s="30"/>
      <c r="F24" s="27"/>
      <c r="G24" s="26"/>
    </row>
    <row r="25" spans="1:7">
      <c r="A25" s="32"/>
      <c r="B25" s="4" t="s">
        <v>23</v>
      </c>
      <c r="C25" s="2">
        <v>4307</v>
      </c>
      <c r="D25" s="11">
        <f t="shared" si="1"/>
        <v>3811.5044247787614</v>
      </c>
      <c r="E25" s="30"/>
      <c r="F25" s="27"/>
      <c r="G25" s="26"/>
    </row>
    <row r="26" spans="1:7">
      <c r="A26" s="32"/>
      <c r="B26" s="4" t="s">
        <v>24</v>
      </c>
      <c r="C26" s="2">
        <v>4349</v>
      </c>
      <c r="D26" s="11">
        <f t="shared" si="1"/>
        <v>3848.6725663716816</v>
      </c>
      <c r="E26" s="30"/>
      <c r="F26" s="27"/>
      <c r="G26" s="26"/>
    </row>
    <row r="27" spans="1:7">
      <c r="A27" s="33"/>
      <c r="B27" s="4" t="s">
        <v>25</v>
      </c>
      <c r="C27" s="2">
        <v>4475</v>
      </c>
      <c r="D27" s="11">
        <f t="shared" si="1"/>
        <v>3960.176991150443</v>
      </c>
      <c r="E27" s="30"/>
      <c r="F27" s="27"/>
      <c r="G27" s="26"/>
    </row>
    <row r="28" spans="1:7">
      <c r="A28" s="31" t="s">
        <v>41</v>
      </c>
      <c r="B28" s="4" t="s">
        <v>26</v>
      </c>
      <c r="C28" s="2">
        <v>4503</v>
      </c>
      <c r="D28" s="11">
        <f t="shared" si="1"/>
        <v>3984.9557522123896</v>
      </c>
      <c r="E28" s="30">
        <f>AVERAGE(D28:D39)</f>
        <v>3826.0324483775821</v>
      </c>
      <c r="F28" s="27">
        <v>8.8536249999999992</v>
      </c>
      <c r="G28" s="26">
        <f>E28/F28</f>
        <v>432.14304292056443</v>
      </c>
    </row>
    <row r="29" spans="1:7">
      <c r="A29" s="32"/>
      <c r="B29" s="4" t="s">
        <v>27</v>
      </c>
      <c r="C29" s="2">
        <v>4476</v>
      </c>
      <c r="D29" s="11">
        <f t="shared" si="1"/>
        <v>3961.0619469026551</v>
      </c>
      <c r="E29" s="30"/>
      <c r="F29" s="27"/>
      <c r="G29" s="26"/>
    </row>
    <row r="30" spans="1:7">
      <c r="A30" s="32"/>
      <c r="B30" s="4" t="s">
        <v>28</v>
      </c>
      <c r="C30" s="2">
        <v>4325</v>
      </c>
      <c r="D30" s="11">
        <f t="shared" si="1"/>
        <v>3827.4336283185844</v>
      </c>
      <c r="E30" s="30"/>
      <c r="F30" s="27"/>
      <c r="G30" s="26"/>
    </row>
    <row r="31" spans="1:7">
      <c r="A31" s="32"/>
      <c r="B31" s="4" t="s">
        <v>29</v>
      </c>
      <c r="C31" s="2">
        <v>4320</v>
      </c>
      <c r="D31" s="11">
        <f t="shared" si="1"/>
        <v>3823.0088495575224</v>
      </c>
      <c r="E31" s="30"/>
      <c r="F31" s="27"/>
      <c r="G31" s="26"/>
    </row>
    <row r="32" spans="1:7">
      <c r="A32" s="32"/>
      <c r="B32" s="4" t="s">
        <v>30</v>
      </c>
      <c r="C32" s="2">
        <v>4344</v>
      </c>
      <c r="D32" s="11">
        <f t="shared" si="1"/>
        <v>3844.24778761062</v>
      </c>
      <c r="E32" s="30"/>
      <c r="F32" s="27"/>
      <c r="G32" s="26"/>
    </row>
    <row r="33" spans="1:7">
      <c r="A33" s="32"/>
      <c r="B33" s="4" t="s">
        <v>31</v>
      </c>
      <c r="C33" s="2">
        <v>4360</v>
      </c>
      <c r="D33" s="11">
        <f t="shared" si="1"/>
        <v>3858.4070796460182</v>
      </c>
      <c r="E33" s="30"/>
      <c r="F33" s="27"/>
      <c r="G33" s="26"/>
    </row>
    <row r="34" spans="1:7">
      <c r="A34" s="32"/>
      <c r="B34" s="4" t="s">
        <v>32</v>
      </c>
      <c r="C34" s="2">
        <v>3743</v>
      </c>
      <c r="D34" s="11">
        <f t="shared" si="1"/>
        <v>3312.3893805309735</v>
      </c>
      <c r="E34" s="30"/>
      <c r="F34" s="27"/>
      <c r="G34" s="26"/>
    </row>
    <row r="35" spans="1:7">
      <c r="A35" s="32"/>
      <c r="B35" s="4" t="s">
        <v>33</v>
      </c>
      <c r="C35" s="2">
        <v>4364</v>
      </c>
      <c r="D35" s="11">
        <f t="shared" si="1"/>
        <v>3861.9469026548677</v>
      </c>
      <c r="E35" s="30"/>
      <c r="F35" s="27"/>
      <c r="G35" s="26"/>
    </row>
    <row r="36" spans="1:7">
      <c r="A36" s="32"/>
      <c r="B36" s="4" t="s">
        <v>34</v>
      </c>
      <c r="C36" s="2">
        <v>4407</v>
      </c>
      <c r="D36" s="11">
        <f t="shared" si="1"/>
        <v>3900.0000000000005</v>
      </c>
      <c r="E36" s="30"/>
      <c r="F36" s="27"/>
      <c r="G36" s="26"/>
    </row>
    <row r="37" spans="1:7">
      <c r="A37" s="32"/>
      <c r="B37" s="4" t="s">
        <v>35</v>
      </c>
      <c r="C37" s="2">
        <v>4461</v>
      </c>
      <c r="D37" s="11">
        <f t="shared" si="1"/>
        <v>3947.7876106194694</v>
      </c>
      <c r="E37" s="30"/>
      <c r="F37" s="27"/>
      <c r="G37" s="26"/>
    </row>
    <row r="38" spans="1:7">
      <c r="A38" s="32"/>
      <c r="B38" s="4" t="s">
        <v>36</v>
      </c>
      <c r="C38" s="2">
        <v>4433</v>
      </c>
      <c r="D38" s="11">
        <f t="shared" si="1"/>
        <v>3923.0088495575224</v>
      </c>
      <c r="E38" s="30"/>
      <c r="F38" s="27"/>
      <c r="G38" s="26"/>
    </row>
    <row r="39" spans="1:7">
      <c r="A39" s="33"/>
      <c r="B39" s="4" t="s">
        <v>37</v>
      </c>
      <c r="C39" s="2">
        <v>4145</v>
      </c>
      <c r="D39" s="11">
        <f t="shared" si="1"/>
        <v>3668.1415929203545</v>
      </c>
      <c r="E39" s="30"/>
      <c r="F39" s="27"/>
      <c r="G39" s="26"/>
    </row>
    <row r="40" spans="1:7">
      <c r="A40" s="29" t="s">
        <v>42</v>
      </c>
      <c r="B40" s="2" t="s">
        <v>43</v>
      </c>
      <c r="C40" s="2">
        <v>3880</v>
      </c>
      <c r="D40" s="11">
        <f t="shared" si="1"/>
        <v>3433.6283185840712</v>
      </c>
      <c r="E40" s="30">
        <f>AVERAGE(D40:D51)</f>
        <v>4260.7669616519179</v>
      </c>
      <c r="F40" s="27">
        <v>8.8524166666666666</v>
      </c>
      <c r="G40" s="26">
        <f>E40/F40</f>
        <v>481.31116305173742</v>
      </c>
    </row>
    <row r="41" spans="1:7">
      <c r="A41" s="29"/>
      <c r="B41" s="2" t="s">
        <v>44</v>
      </c>
      <c r="C41" s="2">
        <v>4084</v>
      </c>
      <c r="D41" s="11">
        <f t="shared" si="1"/>
        <v>3614.1592920353987</v>
      </c>
      <c r="E41" s="30"/>
      <c r="F41" s="27"/>
      <c r="G41" s="26"/>
    </row>
    <row r="42" spans="1:7">
      <c r="A42" s="29"/>
      <c r="B42" s="2" t="s">
        <v>45</v>
      </c>
      <c r="C42" s="2">
        <v>4180</v>
      </c>
      <c r="D42" s="11">
        <f t="shared" si="1"/>
        <v>3699.1150442477879</v>
      </c>
      <c r="E42" s="30"/>
      <c r="F42" s="27"/>
      <c r="G42" s="26"/>
    </row>
    <row r="43" spans="1:7">
      <c r="A43" s="29"/>
      <c r="B43" s="2" t="s">
        <v>46</v>
      </c>
      <c r="C43" s="2">
        <v>4313</v>
      </c>
      <c r="D43" s="11">
        <f t="shared" si="1"/>
        <v>3816.8141592920356</v>
      </c>
      <c r="E43" s="30"/>
      <c r="F43" s="27"/>
      <c r="G43" s="26"/>
    </row>
    <row r="44" spans="1:7">
      <c r="A44" s="29"/>
      <c r="B44" s="2" t="s">
        <v>47</v>
      </c>
      <c r="C44" s="2">
        <v>4615</v>
      </c>
      <c r="D44" s="11">
        <f t="shared" si="1"/>
        <v>4084.0707964601775</v>
      </c>
      <c r="E44" s="30"/>
      <c r="F44" s="27"/>
      <c r="G44" s="26"/>
    </row>
    <row r="45" spans="1:7">
      <c r="A45" s="29"/>
      <c r="B45" s="2" t="s">
        <v>48</v>
      </c>
      <c r="C45" s="2">
        <v>4727</v>
      </c>
      <c r="D45" s="11">
        <f t="shared" si="1"/>
        <v>4183.1858407079653</v>
      </c>
      <c r="E45" s="30"/>
      <c r="F45" s="27"/>
      <c r="G45" s="26"/>
    </row>
    <row r="46" spans="1:7">
      <c r="A46" s="29"/>
      <c r="B46" s="2" t="s">
        <v>49</v>
      </c>
      <c r="C46" s="2">
        <v>4761</v>
      </c>
      <c r="D46" s="11">
        <f t="shared" si="1"/>
        <v>4213.2743362831861</v>
      </c>
      <c r="E46" s="30"/>
      <c r="F46" s="27"/>
      <c r="G46" s="26"/>
    </row>
    <row r="47" spans="1:7">
      <c r="A47" s="29"/>
      <c r="B47" s="2" t="s">
        <v>50</v>
      </c>
      <c r="C47" s="2">
        <v>4936</v>
      </c>
      <c r="D47" s="11">
        <f t="shared" si="1"/>
        <v>4368.141592920354</v>
      </c>
      <c r="E47" s="30"/>
      <c r="F47" s="27"/>
      <c r="G47" s="26"/>
    </row>
    <row r="48" spans="1:7">
      <c r="A48" s="29"/>
      <c r="B48" s="2" t="s">
        <v>51</v>
      </c>
      <c r="C48" s="2">
        <v>5384</v>
      </c>
      <c r="D48" s="11">
        <f t="shared" si="1"/>
        <v>4764.6017699115046</v>
      </c>
      <c r="E48" s="30"/>
      <c r="F48" s="27"/>
      <c r="G48" s="26"/>
    </row>
    <row r="49" spans="1:7">
      <c r="A49" s="29"/>
      <c r="B49" s="2" t="s">
        <v>52</v>
      </c>
      <c r="C49" s="2">
        <v>5515</v>
      </c>
      <c r="D49" s="11">
        <f t="shared" si="1"/>
        <v>4880.5309734513276</v>
      </c>
      <c r="E49" s="30"/>
      <c r="F49" s="27"/>
      <c r="G49" s="26"/>
    </row>
    <row r="50" spans="1:7">
      <c r="A50" s="29"/>
      <c r="B50" s="2" t="s">
        <v>53</v>
      </c>
      <c r="C50" s="2">
        <v>5628</v>
      </c>
      <c r="D50" s="11">
        <f t="shared" si="1"/>
        <v>4980.5309734513276</v>
      </c>
      <c r="E50" s="30"/>
      <c r="F50" s="27"/>
      <c r="G50" s="26"/>
    </row>
    <row r="51" spans="1:7">
      <c r="A51" s="29"/>
      <c r="B51" s="2" t="s">
        <v>54</v>
      </c>
      <c r="C51" s="2">
        <v>5753</v>
      </c>
      <c r="D51" s="11">
        <f t="shared" si="1"/>
        <v>5091.1504424778768</v>
      </c>
      <c r="E51" s="30"/>
      <c r="F51" s="27"/>
      <c r="G51" s="26"/>
    </row>
    <row r="53" spans="1:7" ht="75" customHeight="1">
      <c r="A53" s="25" t="s">
        <v>38</v>
      </c>
      <c r="B53" s="25"/>
      <c r="C53" s="25"/>
      <c r="D53" s="25"/>
      <c r="E53" s="22"/>
    </row>
  </sheetData>
  <mergeCells count="18">
    <mergeCell ref="A1:B1"/>
    <mergeCell ref="A40:A51"/>
    <mergeCell ref="E40:E51"/>
    <mergeCell ref="A4:A15"/>
    <mergeCell ref="E4:E15"/>
    <mergeCell ref="A16:A27"/>
    <mergeCell ref="E16:E27"/>
    <mergeCell ref="A28:A39"/>
    <mergeCell ref="E28:E39"/>
    <mergeCell ref="A53:D53"/>
    <mergeCell ref="G4:G15"/>
    <mergeCell ref="G16:G27"/>
    <mergeCell ref="G28:G39"/>
    <mergeCell ref="G40:G51"/>
    <mergeCell ref="F4:F15"/>
    <mergeCell ref="F16:F27"/>
    <mergeCell ref="F28:F39"/>
    <mergeCell ref="F40:F5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A5E4-6035-4E61-834C-0F6DAE59457C}">
  <dimension ref="A1:B18"/>
  <sheetViews>
    <sheetView workbookViewId="0">
      <selection activeCell="D15" sqref="D15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126</v>
      </c>
      <c r="B1" s="35"/>
    </row>
    <row r="2" spans="1:2">
      <c r="A2" s="20" t="s">
        <v>76</v>
      </c>
      <c r="B2" s="20" t="s">
        <v>105</v>
      </c>
    </row>
    <row r="3" spans="1:2">
      <c r="A3" s="19" t="s">
        <v>74</v>
      </c>
      <c r="B3" s="19">
        <v>8.8285</v>
      </c>
    </row>
    <row r="4" spans="1:2">
      <c r="A4" s="19" t="s">
        <v>73</v>
      </c>
      <c r="B4" s="19">
        <v>8.8238000000000003</v>
      </c>
    </row>
    <row r="5" spans="1:2">
      <c r="A5" s="19" t="s">
        <v>72</v>
      </c>
      <c r="B5" s="19">
        <v>8.8834999999999997</v>
      </c>
    </row>
    <row r="6" spans="1:2">
      <c r="A6" s="19" t="s">
        <v>71</v>
      </c>
      <c r="B6" s="19">
        <v>8.8391000000000002</v>
      </c>
    </row>
    <row r="7" spans="1:2">
      <c r="A7" s="19" t="s">
        <v>70</v>
      </c>
      <c r="B7" s="19">
        <v>8.7501999999999995</v>
      </c>
    </row>
    <row r="8" spans="1:2">
      <c r="A8" s="19" t="s">
        <v>69</v>
      </c>
      <c r="B8" s="19">
        <v>8.7429000000000006</v>
      </c>
    </row>
    <row r="9" spans="1:2">
      <c r="A9" s="19" t="s">
        <v>68</v>
      </c>
      <c r="B9" s="19">
        <v>8.7500999999999998</v>
      </c>
    </row>
    <row r="10" spans="1:2">
      <c r="A10" s="19" t="s">
        <v>67</v>
      </c>
      <c r="B10" s="19">
        <v>8.6404999999999994</v>
      </c>
    </row>
    <row r="11" spans="1:2">
      <c r="A11" s="19" t="s">
        <v>66</v>
      </c>
      <c r="B11" s="19">
        <v>8.7975999999999992</v>
      </c>
    </row>
    <row r="12" spans="1:2">
      <c r="A12" s="19" t="s">
        <v>65</v>
      </c>
      <c r="B12" s="19">
        <v>8.7212999999999994</v>
      </c>
    </row>
    <row r="13" spans="1:2">
      <c r="A13" s="19" t="s">
        <v>64</v>
      </c>
      <c r="B13" s="19">
        <v>8.9030000000000005</v>
      </c>
    </row>
    <row r="14" spans="1:2">
      <c r="A14" s="19" t="s">
        <v>63</v>
      </c>
      <c r="B14" s="19">
        <v>8.7154000000000007</v>
      </c>
    </row>
    <row r="15" spans="1:2">
      <c r="A15" s="20" t="s">
        <v>102</v>
      </c>
      <c r="B15" s="21">
        <f>AVERAGE(B3:B14)</f>
        <v>8.7829916666666676</v>
      </c>
    </row>
    <row r="18" spans="1:1">
      <c r="A18" s="24" t="s">
        <v>127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5CDD-C6D9-4F46-9F09-C388930A7712}">
  <dimension ref="A1:B18"/>
  <sheetViews>
    <sheetView workbookViewId="0">
      <selection activeCell="F12" sqref="F12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105</v>
      </c>
    </row>
    <row r="3" spans="1:2">
      <c r="A3" s="19" t="s">
        <v>89</v>
      </c>
      <c r="B3" s="19">
        <v>8.8364999999999991</v>
      </c>
    </row>
    <row r="4" spans="1:2">
      <c r="A4" s="19" t="s">
        <v>88</v>
      </c>
      <c r="B4" s="19">
        <v>8.7693999999999992</v>
      </c>
    </row>
    <row r="5" spans="1:2">
      <c r="A5" s="19" t="s">
        <v>87</v>
      </c>
      <c r="B5" s="19">
        <v>8.7538999999999998</v>
      </c>
    </row>
    <row r="6" spans="1:2">
      <c r="A6" s="19" t="s">
        <v>86</v>
      </c>
      <c r="B6" s="19">
        <v>8.7157999999999998</v>
      </c>
    </row>
    <row r="7" spans="1:2">
      <c r="A7" s="19" t="s">
        <v>85</v>
      </c>
      <c r="B7" s="19">
        <v>8.9497999999999998</v>
      </c>
    </row>
    <row r="8" spans="1:2">
      <c r="A8" s="19" t="s">
        <v>84</v>
      </c>
      <c r="B8" s="19">
        <v>9.0035000000000007</v>
      </c>
    </row>
    <row r="9" spans="1:2">
      <c r="A9" s="19" t="s">
        <v>83</v>
      </c>
      <c r="B9" s="19">
        <v>8.9511000000000003</v>
      </c>
    </row>
    <row r="10" spans="1:2">
      <c r="A10" s="19" t="s">
        <v>82</v>
      </c>
      <c r="B10" s="19">
        <v>8.8170999999999999</v>
      </c>
    </row>
    <row r="11" spans="1:2">
      <c r="A11" s="19" t="s">
        <v>81</v>
      </c>
      <c r="B11" s="19">
        <v>8.8402999999999992</v>
      </c>
    </row>
    <row r="12" spans="1:2">
      <c r="A12" s="19" t="s">
        <v>80</v>
      </c>
      <c r="B12" s="19">
        <v>8.5900999999999996</v>
      </c>
    </row>
    <row r="13" spans="1:2">
      <c r="A13" s="19" t="s">
        <v>79</v>
      </c>
      <c r="B13" s="19">
        <v>8.5733999999999995</v>
      </c>
    </row>
    <row r="14" spans="1:2">
      <c r="A14" s="19" t="s">
        <v>78</v>
      </c>
      <c r="B14" s="19">
        <v>8.8684999999999992</v>
      </c>
    </row>
    <row r="15" spans="1:2">
      <c r="A15" s="20" t="s">
        <v>102</v>
      </c>
      <c r="B15" s="21">
        <f>AVERAGE(B3:B14)</f>
        <v>8.8057833333333324</v>
      </c>
    </row>
    <row r="18" spans="1:1">
      <c r="A18" s="23" t="s">
        <v>128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12E1-07FA-4C24-A617-3811C07D6CCC}">
  <dimension ref="A1:B18"/>
  <sheetViews>
    <sheetView workbookViewId="0">
      <selection activeCell="A18" sqref="A18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105</v>
      </c>
    </row>
    <row r="3" spans="1:2">
      <c r="A3" s="19" t="s">
        <v>101</v>
      </c>
      <c r="B3" s="19">
        <v>8.6770999999999994</v>
      </c>
    </row>
    <row r="4" spans="1:2">
      <c r="A4" s="19" t="s">
        <v>100</v>
      </c>
      <c r="B4" s="19">
        <v>9.0648</v>
      </c>
    </row>
    <row r="5" spans="1:2">
      <c r="A5" s="19" t="s">
        <v>99</v>
      </c>
      <c r="B5" s="19">
        <v>9.0472000000000001</v>
      </c>
    </row>
    <row r="6" spans="1:2">
      <c r="A6" s="19" t="s">
        <v>98</v>
      </c>
      <c r="B6" s="19">
        <v>9.1873000000000005</v>
      </c>
    </row>
    <row r="7" spans="1:2">
      <c r="A7" s="19" t="s">
        <v>97</v>
      </c>
      <c r="B7" s="19">
        <v>9.0439000000000007</v>
      </c>
    </row>
    <row r="8" spans="1:2">
      <c r="A8" s="19" t="s">
        <v>96</v>
      </c>
      <c r="B8" s="19">
        <v>8.9724000000000004</v>
      </c>
    </row>
    <row r="9" spans="1:2">
      <c r="A9" s="19" t="s">
        <v>95</v>
      </c>
      <c r="B9" s="19">
        <v>8.7914999999999992</v>
      </c>
    </row>
    <row r="10" spans="1:2">
      <c r="A10" s="19" t="s">
        <v>94</v>
      </c>
      <c r="B10" s="19">
        <v>8.5785</v>
      </c>
    </row>
    <row r="11" spans="1:2">
      <c r="A11" s="19" t="s">
        <v>93</v>
      </c>
      <c r="B11" s="19">
        <v>8.5753000000000004</v>
      </c>
    </row>
    <row r="12" spans="1:2">
      <c r="A12" s="19" t="s">
        <v>92</v>
      </c>
      <c r="B12" s="19">
        <v>8.7464999999999993</v>
      </c>
    </row>
    <row r="13" spans="1:2">
      <c r="A13" s="19" t="s">
        <v>91</v>
      </c>
      <c r="B13" s="19">
        <v>8.8030000000000008</v>
      </c>
    </row>
    <row r="14" spans="1:2">
      <c r="A14" s="19" t="s">
        <v>90</v>
      </c>
      <c r="B14" s="19">
        <v>8.7560000000000002</v>
      </c>
    </row>
    <row r="15" spans="1:2">
      <c r="A15" s="20" t="s">
        <v>102</v>
      </c>
      <c r="B15" s="21">
        <f>AVERAGE(B3:B14)</f>
        <v>8.8536249999999992</v>
      </c>
    </row>
    <row r="18" spans="1:1">
      <c r="A18" s="23" t="s">
        <v>129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A322-36F9-43C5-BA41-49F2E09165A8}">
  <dimension ref="A1:B15"/>
  <sheetViews>
    <sheetView workbookViewId="0">
      <selection activeCell="B15" sqref="B15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105</v>
      </c>
    </row>
    <row r="3" spans="1:2">
      <c r="A3" s="19" t="s">
        <v>117</v>
      </c>
      <c r="B3" s="19">
        <v>9.0228999999999999</v>
      </c>
    </row>
    <row r="4" spans="1:2">
      <c r="A4" s="19" t="s">
        <v>116</v>
      </c>
      <c r="B4" s="19">
        <v>8.9564000000000004</v>
      </c>
    </row>
    <row r="5" spans="1:2">
      <c r="A5" s="19" t="s">
        <v>115</v>
      </c>
      <c r="B5" s="19">
        <v>8.8178000000000001</v>
      </c>
    </row>
    <row r="6" spans="1:2">
      <c r="A6" s="19" t="s">
        <v>114</v>
      </c>
      <c r="B6" s="19">
        <v>8.7834000000000003</v>
      </c>
    </row>
    <row r="7" spans="1:2">
      <c r="A7" s="19" t="s">
        <v>113</v>
      </c>
      <c r="B7" s="19">
        <v>8.7174999999999994</v>
      </c>
    </row>
    <row r="8" spans="1:2">
      <c r="A8" s="19" t="s">
        <v>112</v>
      </c>
      <c r="B8" s="19">
        <v>8.7344000000000008</v>
      </c>
    </row>
    <row r="9" spans="1:2">
      <c r="A9" s="19" t="s">
        <v>111</v>
      </c>
      <c r="B9" s="19">
        <v>8.8254999999999999</v>
      </c>
    </row>
    <row r="10" spans="1:2">
      <c r="A10" s="19" t="s">
        <v>110</v>
      </c>
      <c r="B10" s="19">
        <v>9.0967000000000002</v>
      </c>
    </row>
    <row r="11" spans="1:2">
      <c r="A11" s="19" t="s">
        <v>109</v>
      </c>
      <c r="B11" s="19">
        <v>8.8912999999999993</v>
      </c>
    </row>
    <row r="12" spans="1:2">
      <c r="A12" s="19" t="s">
        <v>108</v>
      </c>
      <c r="B12" s="19">
        <v>8.8705999999999996</v>
      </c>
    </row>
    <row r="13" spans="1:2">
      <c r="A13" s="19" t="s">
        <v>107</v>
      </c>
      <c r="B13" s="19">
        <v>8.7355999999999998</v>
      </c>
    </row>
    <row r="14" spans="1:2">
      <c r="A14" s="19" t="s">
        <v>106</v>
      </c>
      <c r="B14" s="19">
        <v>8.7768999999999995</v>
      </c>
    </row>
    <row r="15" spans="1:2">
      <c r="A15" s="20" t="s">
        <v>102</v>
      </c>
      <c r="B15" s="21">
        <f>AVERAGE(B3:B14)</f>
        <v>8.8524166666666666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0C62-5425-4600-9D34-24F22A86F383}">
  <dimension ref="A2:G38"/>
  <sheetViews>
    <sheetView zoomScale="85" zoomScaleNormal="85" workbookViewId="0">
      <selection activeCell="G3" sqref="G3:G14"/>
    </sheetView>
  </sheetViews>
  <sheetFormatPr defaultRowHeight="14.25"/>
  <cols>
    <col min="1" max="2" width="16.375" customWidth="1"/>
    <col min="3" max="4" width="19.875" customWidth="1"/>
    <col min="5" max="5" width="19.375" customWidth="1"/>
    <col min="6" max="6" width="15" customWidth="1"/>
    <col min="7" max="7" width="21" customWidth="1"/>
  </cols>
  <sheetData>
    <row r="2" spans="1:7" ht="43.5" thickBot="1">
      <c r="A2" s="7" t="s">
        <v>55</v>
      </c>
      <c r="B2" s="7" t="s">
        <v>56</v>
      </c>
      <c r="C2" s="8" t="s">
        <v>59</v>
      </c>
      <c r="D2" s="8" t="s">
        <v>123</v>
      </c>
      <c r="E2" s="8" t="s">
        <v>57</v>
      </c>
      <c r="F2" s="8" t="s">
        <v>103</v>
      </c>
      <c r="G2" s="8" t="s">
        <v>118</v>
      </c>
    </row>
    <row r="3" spans="1:7">
      <c r="A3" s="42" t="s">
        <v>40</v>
      </c>
      <c r="B3" s="9">
        <v>720915</v>
      </c>
      <c r="C3" s="12">
        <v>654.19821362523396</v>
      </c>
      <c r="D3" s="9">
        <v>7470.2129999999997</v>
      </c>
      <c r="E3" s="45">
        <f>(C3*D3+C4*D4+C5*D5+C6*D6+C7*D7+C8*D8+C9*D9+C10*D10+C11*D11+C12*D12+C13*D13+C14*D14)/SUM(D3:D14)</f>
        <v>568.21675765588793</v>
      </c>
      <c r="F3" s="36">
        <v>1.3271000000000002</v>
      </c>
      <c r="G3" s="39">
        <f>E3/F3</f>
        <v>428.16423604542825</v>
      </c>
    </row>
    <row r="4" spans="1:7">
      <c r="A4" s="43"/>
      <c r="B4" s="2">
        <v>72091690</v>
      </c>
      <c r="C4" s="11">
        <v>533.20449093419415</v>
      </c>
      <c r="D4" s="2">
        <v>1051922.8730000001</v>
      </c>
      <c r="E4" s="37"/>
      <c r="F4" s="37"/>
      <c r="G4" s="40"/>
    </row>
    <row r="5" spans="1:7">
      <c r="A5" s="43"/>
      <c r="B5" s="2">
        <v>72091790</v>
      </c>
      <c r="C5" s="11">
        <v>555.4913914473774</v>
      </c>
      <c r="D5" s="2">
        <v>1128876.18</v>
      </c>
      <c r="E5" s="37"/>
      <c r="F5" s="37"/>
      <c r="G5" s="40"/>
    </row>
    <row r="6" spans="1:7">
      <c r="A6" s="43"/>
      <c r="B6" s="2">
        <v>720918</v>
      </c>
      <c r="C6" s="11">
        <v>569.79072646225666</v>
      </c>
      <c r="D6" s="2">
        <v>576495.86900000006</v>
      </c>
      <c r="E6" s="37"/>
      <c r="F6" s="37"/>
      <c r="G6" s="40"/>
    </row>
    <row r="7" spans="1:7">
      <c r="A7" s="43"/>
      <c r="B7" s="2">
        <v>72092500</v>
      </c>
      <c r="C7" s="11">
        <v>873.70335828763166</v>
      </c>
      <c r="D7" s="2">
        <v>8418.1890000000003</v>
      </c>
      <c r="E7" s="37"/>
      <c r="F7" s="37"/>
      <c r="G7" s="40"/>
    </row>
    <row r="8" spans="1:7">
      <c r="A8" s="43"/>
      <c r="B8" s="2">
        <v>720926</v>
      </c>
      <c r="C8" s="11">
        <v>648.17369585038409</v>
      </c>
      <c r="D8" s="2">
        <v>55509.811999999998</v>
      </c>
      <c r="E8" s="37"/>
      <c r="F8" s="37"/>
      <c r="G8" s="40"/>
    </row>
    <row r="9" spans="1:7">
      <c r="A9" s="43"/>
      <c r="B9" s="2">
        <v>720927</v>
      </c>
      <c r="C9" s="11">
        <v>614.36064791384842</v>
      </c>
      <c r="D9" s="2">
        <v>85321.22</v>
      </c>
      <c r="E9" s="37"/>
      <c r="F9" s="37"/>
      <c r="G9" s="40"/>
    </row>
    <row r="10" spans="1:7">
      <c r="A10" s="43"/>
      <c r="B10" s="2">
        <v>720928</v>
      </c>
      <c r="C10" s="11">
        <v>651.02203247373939</v>
      </c>
      <c r="D10" s="2">
        <v>9151.764000000001</v>
      </c>
      <c r="E10" s="37"/>
      <c r="F10" s="37"/>
      <c r="G10" s="40"/>
    </row>
    <row r="11" spans="1:7">
      <c r="A11" s="43"/>
      <c r="B11" s="2">
        <v>721123</v>
      </c>
      <c r="C11" s="11">
        <v>954.98330873471355</v>
      </c>
      <c r="D11" s="2">
        <v>45600.796999999999</v>
      </c>
      <c r="E11" s="37"/>
      <c r="F11" s="37"/>
      <c r="G11" s="40"/>
    </row>
    <row r="12" spans="1:7">
      <c r="A12" s="43"/>
      <c r="B12" s="2">
        <v>72112900</v>
      </c>
      <c r="C12" s="11">
        <v>918.59947487530064</v>
      </c>
      <c r="D12" s="2">
        <v>22915.319</v>
      </c>
      <c r="E12" s="37"/>
      <c r="F12" s="37"/>
      <c r="G12" s="40"/>
    </row>
    <row r="13" spans="1:7">
      <c r="A13" s="43"/>
      <c r="B13" s="2">
        <v>722550</v>
      </c>
      <c r="C13" s="11">
        <v>590.39079134874464</v>
      </c>
      <c r="D13" s="2">
        <v>189884.39800000002</v>
      </c>
      <c r="E13" s="37"/>
      <c r="F13" s="37"/>
      <c r="G13" s="40"/>
    </row>
    <row r="14" spans="1:7" ht="15" thickBot="1">
      <c r="A14" s="44"/>
      <c r="B14" s="10">
        <v>72269200</v>
      </c>
      <c r="C14" s="13">
        <v>1333.0258092612289</v>
      </c>
      <c r="D14" s="10">
        <v>10544.432000000001</v>
      </c>
      <c r="E14" s="38"/>
      <c r="F14" s="38"/>
      <c r="G14" s="41"/>
    </row>
    <row r="15" spans="1:7">
      <c r="A15" s="42" t="s">
        <v>1</v>
      </c>
      <c r="B15" s="9">
        <v>720915</v>
      </c>
      <c r="C15" s="12">
        <v>825.6143745782739</v>
      </c>
      <c r="D15" s="9">
        <v>6503.0360000000001</v>
      </c>
      <c r="E15" s="45">
        <f>(C15*D15+C16*D16+C17*D17+C18*D18+C19*D19+C20*D20+C21*D21+C22*D22+C23*D23+C24*D24+C25*D25+C26*D26)/SUM(D15:D26)</f>
        <v>631.95985282397157</v>
      </c>
      <c r="F15" s="36">
        <v>1.3133166666666667</v>
      </c>
      <c r="G15" s="39">
        <f>E15/F15</f>
        <v>481.1938117163707</v>
      </c>
    </row>
    <row r="16" spans="1:7">
      <c r="A16" s="43"/>
      <c r="B16" s="2">
        <v>72091690</v>
      </c>
      <c r="C16" s="11">
        <v>595.71995954370414</v>
      </c>
      <c r="D16" s="2">
        <v>778103.86</v>
      </c>
      <c r="E16" s="37"/>
      <c r="F16" s="37"/>
      <c r="G16" s="40"/>
    </row>
    <row r="17" spans="1:7">
      <c r="A17" s="43"/>
      <c r="B17" s="2">
        <v>72091790</v>
      </c>
      <c r="C17" s="11">
        <v>612.00814977027596</v>
      </c>
      <c r="D17" s="2">
        <v>1169363.513</v>
      </c>
      <c r="E17" s="37"/>
      <c r="F17" s="37"/>
      <c r="G17" s="40"/>
    </row>
    <row r="18" spans="1:7">
      <c r="A18" s="43"/>
      <c r="B18" s="2">
        <v>720918</v>
      </c>
      <c r="C18" s="11">
        <v>628.61809484853143</v>
      </c>
      <c r="D18" s="2">
        <v>653700.55900000001</v>
      </c>
      <c r="E18" s="37"/>
      <c r="F18" s="37"/>
      <c r="G18" s="40"/>
    </row>
    <row r="19" spans="1:7">
      <c r="A19" s="43"/>
      <c r="B19" s="2">
        <v>72092500</v>
      </c>
      <c r="C19" s="11">
        <v>1008.1867893101396</v>
      </c>
      <c r="D19" s="2">
        <v>8829.7129999999997</v>
      </c>
      <c r="E19" s="37"/>
      <c r="F19" s="37"/>
      <c r="G19" s="40"/>
    </row>
    <row r="20" spans="1:7">
      <c r="A20" s="43"/>
      <c r="B20" s="2">
        <v>720926</v>
      </c>
      <c r="C20" s="11">
        <v>720.80450395889341</v>
      </c>
      <c r="D20" s="2">
        <v>54056.266000000003</v>
      </c>
      <c r="E20" s="37"/>
      <c r="F20" s="37"/>
      <c r="G20" s="40"/>
    </row>
    <row r="21" spans="1:7">
      <c r="A21" s="43"/>
      <c r="B21" s="2">
        <v>720927</v>
      </c>
      <c r="C21" s="11">
        <v>654.46206424507534</v>
      </c>
      <c r="D21" s="2">
        <v>97093.481</v>
      </c>
      <c r="E21" s="37"/>
      <c r="F21" s="37"/>
      <c r="G21" s="40"/>
    </row>
    <row r="22" spans="1:7">
      <c r="A22" s="43"/>
      <c r="B22" s="2">
        <v>720928</v>
      </c>
      <c r="C22" s="11">
        <v>711.17360227882307</v>
      </c>
      <c r="D22" s="2">
        <v>10432.052</v>
      </c>
      <c r="E22" s="37"/>
      <c r="F22" s="37"/>
      <c r="G22" s="40"/>
    </row>
    <row r="23" spans="1:7">
      <c r="A23" s="43"/>
      <c r="B23" s="2">
        <v>721123</v>
      </c>
      <c r="C23" s="11">
        <v>1305.505914864849</v>
      </c>
      <c r="D23" s="2">
        <v>39986.796999999999</v>
      </c>
      <c r="E23" s="37"/>
      <c r="F23" s="37"/>
      <c r="G23" s="40"/>
    </row>
    <row r="24" spans="1:7">
      <c r="A24" s="43"/>
      <c r="B24" s="2">
        <v>72112900</v>
      </c>
      <c r="C24" s="11">
        <v>930.15623896012437</v>
      </c>
      <c r="D24" s="2">
        <v>27924.341</v>
      </c>
      <c r="E24" s="37"/>
      <c r="F24" s="37"/>
      <c r="G24" s="40"/>
    </row>
    <row r="25" spans="1:7">
      <c r="A25" s="43"/>
      <c r="B25" s="2">
        <v>722550</v>
      </c>
      <c r="C25" s="11">
        <v>625.18317112238014</v>
      </c>
      <c r="D25" s="2">
        <v>500082.239</v>
      </c>
      <c r="E25" s="37"/>
      <c r="F25" s="37"/>
      <c r="G25" s="40"/>
    </row>
    <row r="26" spans="1:7" ht="15" thickBot="1">
      <c r="A26" s="44"/>
      <c r="B26" s="10">
        <v>72269200</v>
      </c>
      <c r="C26" s="13">
        <v>1492.7108262715647</v>
      </c>
      <c r="D26" s="10">
        <v>10976.004000000001</v>
      </c>
      <c r="E26" s="38"/>
      <c r="F26" s="38"/>
      <c r="G26" s="41"/>
    </row>
    <row r="27" spans="1:7">
      <c r="A27" s="42" t="s">
        <v>41</v>
      </c>
      <c r="B27" s="9">
        <v>720915</v>
      </c>
      <c r="C27" s="12">
        <v>1087.9157299557166</v>
      </c>
      <c r="D27" s="9">
        <v>5008.66</v>
      </c>
      <c r="E27" s="45">
        <f>(C27*D27+C28*D28+C29*D29+C30*D30+C31*D31+C32*D32+C33*D33+C34*D34+C35*D35+C36*D36+C37*D37+C38*D38)/SUM(D27:D38)</f>
        <v>600.95124627087341</v>
      </c>
      <c r="F27" s="36">
        <v>1.2713083333333333</v>
      </c>
      <c r="G27" s="39">
        <f>E27/F27</f>
        <v>472.70298676891139</v>
      </c>
    </row>
    <row r="28" spans="1:7">
      <c r="A28" s="43"/>
      <c r="B28" s="2">
        <v>72091690</v>
      </c>
      <c r="C28" s="11">
        <v>538.71659822598076</v>
      </c>
      <c r="D28" s="2">
        <v>545010.12400000007</v>
      </c>
      <c r="E28" s="37"/>
      <c r="F28" s="37"/>
      <c r="G28" s="40"/>
    </row>
    <row r="29" spans="1:7">
      <c r="A29" s="43"/>
      <c r="B29" s="2">
        <v>72091790</v>
      </c>
      <c r="C29" s="11">
        <v>556.24709562153589</v>
      </c>
      <c r="D29" s="2">
        <v>971462.15100000007</v>
      </c>
      <c r="E29" s="37"/>
      <c r="F29" s="37"/>
      <c r="G29" s="40"/>
    </row>
    <row r="30" spans="1:7">
      <c r="A30" s="43"/>
      <c r="B30" s="2">
        <v>720918</v>
      </c>
      <c r="C30" s="11">
        <v>581.4559011168717</v>
      </c>
      <c r="D30" s="2">
        <v>458272.071</v>
      </c>
      <c r="E30" s="37"/>
      <c r="F30" s="37"/>
      <c r="G30" s="40"/>
    </row>
    <row r="31" spans="1:7">
      <c r="A31" s="43"/>
      <c r="B31" s="2">
        <v>72092500</v>
      </c>
      <c r="C31" s="11">
        <v>1394.8981632774414</v>
      </c>
      <c r="D31" s="2">
        <v>9064.4609999999993</v>
      </c>
      <c r="E31" s="37"/>
      <c r="F31" s="37"/>
      <c r="G31" s="40"/>
    </row>
    <row r="32" spans="1:7">
      <c r="A32" s="43"/>
      <c r="B32" s="2">
        <v>720926</v>
      </c>
      <c r="C32" s="11">
        <v>716.0697685803151</v>
      </c>
      <c r="D32" s="2">
        <v>57421.779000000002</v>
      </c>
      <c r="E32" s="37"/>
      <c r="F32" s="37"/>
      <c r="G32" s="40"/>
    </row>
    <row r="33" spans="1:7">
      <c r="A33" s="43"/>
      <c r="B33" s="2">
        <v>720927</v>
      </c>
      <c r="C33" s="11">
        <v>608.51072827962582</v>
      </c>
      <c r="D33" s="2">
        <v>76989.604000000007</v>
      </c>
      <c r="E33" s="37"/>
      <c r="F33" s="37"/>
      <c r="G33" s="40"/>
    </row>
    <row r="34" spans="1:7">
      <c r="A34" s="43"/>
      <c r="B34" s="2">
        <v>720928</v>
      </c>
      <c r="C34" s="11">
        <v>713.67251013833538</v>
      </c>
      <c r="D34" s="2">
        <v>7119.5119999999997</v>
      </c>
      <c r="E34" s="37"/>
      <c r="F34" s="37"/>
      <c r="G34" s="40"/>
    </row>
    <row r="35" spans="1:7">
      <c r="A35" s="43"/>
      <c r="B35" s="2">
        <v>721123</v>
      </c>
      <c r="C35" s="11">
        <v>1762.9311894967552</v>
      </c>
      <c r="D35" s="2">
        <v>54639.114999999998</v>
      </c>
      <c r="E35" s="37"/>
      <c r="F35" s="37"/>
      <c r="G35" s="40"/>
    </row>
    <row r="36" spans="1:7">
      <c r="A36" s="43"/>
      <c r="B36" s="2">
        <v>72112900</v>
      </c>
      <c r="C36" s="11">
        <v>1015.5483880897148</v>
      </c>
      <c r="D36" s="2">
        <v>21766.564999999999</v>
      </c>
      <c r="E36" s="37"/>
      <c r="F36" s="37"/>
      <c r="G36" s="40"/>
    </row>
    <row r="37" spans="1:7">
      <c r="A37" s="43"/>
      <c r="B37" s="2">
        <v>722550</v>
      </c>
      <c r="C37" s="11">
        <v>566.54896197482935</v>
      </c>
      <c r="D37" s="2">
        <v>350322.76699999999</v>
      </c>
      <c r="E37" s="37"/>
      <c r="F37" s="37"/>
      <c r="G37" s="40"/>
    </row>
    <row r="38" spans="1:7" ht="15" thickBot="1">
      <c r="A38" s="44"/>
      <c r="B38" s="10">
        <v>72269200</v>
      </c>
      <c r="C38" s="13">
        <v>1327.6562421098304</v>
      </c>
      <c r="D38" s="10">
        <v>11267.977000000001</v>
      </c>
      <c r="E38" s="38"/>
      <c r="F38" s="38"/>
      <c r="G38" s="41"/>
    </row>
  </sheetData>
  <mergeCells count="12">
    <mergeCell ref="A3:A14"/>
    <mergeCell ref="A15:A26"/>
    <mergeCell ref="A27:A38"/>
    <mergeCell ref="E3:E14"/>
    <mergeCell ref="E15:E26"/>
    <mergeCell ref="E27:E38"/>
    <mergeCell ref="F3:F14"/>
    <mergeCell ref="F15:F26"/>
    <mergeCell ref="F27:F38"/>
    <mergeCell ref="G3:G14"/>
    <mergeCell ref="G15:G26"/>
    <mergeCell ref="G27:G38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0ACA-576F-426F-A01E-4A190262905A}">
  <dimension ref="A1:B15"/>
  <sheetViews>
    <sheetView workbookViewId="0">
      <selection activeCell="A15" sqref="A15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75</v>
      </c>
    </row>
    <row r="3" spans="1:2">
      <c r="A3" s="19" t="s">
        <v>74</v>
      </c>
      <c r="B3" s="19">
        <v>1.397</v>
      </c>
    </row>
    <row r="4" spans="1:2">
      <c r="A4" s="19" t="s">
        <v>73</v>
      </c>
      <c r="B4" s="19">
        <v>1.3960999999999999</v>
      </c>
    </row>
    <row r="5" spans="1:2">
      <c r="A5" s="19" t="s">
        <v>72</v>
      </c>
      <c r="B5" s="19">
        <v>1.3832</v>
      </c>
    </row>
    <row r="6" spans="1:2">
      <c r="A6" s="19" t="s">
        <v>71</v>
      </c>
      <c r="B6" s="19">
        <v>1.3402000000000001</v>
      </c>
    </row>
    <row r="7" spans="1:2">
      <c r="A7" s="19" t="s">
        <v>70</v>
      </c>
      <c r="B7" s="19">
        <v>1.3219000000000001</v>
      </c>
    </row>
    <row r="8" spans="1:2">
      <c r="A8" s="19" t="s">
        <v>69</v>
      </c>
      <c r="B8" s="19">
        <v>1.3197000000000001</v>
      </c>
    </row>
    <row r="9" spans="1:2">
      <c r="A9" s="19" t="s">
        <v>68</v>
      </c>
      <c r="B9" s="19">
        <v>1.3324</v>
      </c>
    </row>
    <row r="10" spans="1:2">
      <c r="A10" s="19" t="s">
        <v>67</v>
      </c>
      <c r="B10" s="19">
        <v>1.2955000000000001</v>
      </c>
    </row>
    <row r="11" spans="1:2">
      <c r="A11" s="19" t="s">
        <v>66</v>
      </c>
      <c r="B11" s="19">
        <v>1.2994000000000001</v>
      </c>
    </row>
    <row r="12" spans="1:2">
      <c r="A12" s="19" t="s">
        <v>65</v>
      </c>
      <c r="B12" s="19">
        <v>1.2813000000000001</v>
      </c>
    </row>
    <row r="13" spans="1:2">
      <c r="A13" s="19" t="s">
        <v>64</v>
      </c>
      <c r="B13" s="19">
        <v>1.2932999999999999</v>
      </c>
    </row>
    <row r="14" spans="1:2">
      <c r="A14" s="19" t="s">
        <v>63</v>
      </c>
      <c r="B14" s="19">
        <v>1.2652000000000001</v>
      </c>
    </row>
    <row r="15" spans="1:2">
      <c r="A15" s="20" t="s">
        <v>102</v>
      </c>
      <c r="B15" s="21">
        <f>AVERAGE(B3:B14)</f>
        <v>1.3271000000000002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68C1-7B77-407B-93D6-62AC2DFFA548}">
  <dimension ref="A1:B15"/>
  <sheetViews>
    <sheetView workbookViewId="0">
      <selection activeCell="B15" sqref="B15"/>
    </sheetView>
  </sheetViews>
  <sheetFormatPr defaultRowHeight="15"/>
  <cols>
    <col min="1" max="1" width="10.25" style="19" customWidth="1"/>
    <col min="2" max="2" width="45.5" style="19" customWidth="1"/>
    <col min="3" max="16384" width="9" style="19"/>
  </cols>
  <sheetData>
    <row r="1" spans="1:2">
      <c r="A1" s="34" t="s">
        <v>77</v>
      </c>
      <c r="B1" s="35"/>
    </row>
    <row r="2" spans="1:2">
      <c r="A2" s="20" t="s">
        <v>76</v>
      </c>
      <c r="B2" s="20" t="s">
        <v>75</v>
      </c>
    </row>
    <row r="3" spans="1:2">
      <c r="A3" s="19" t="s">
        <v>89</v>
      </c>
      <c r="B3" s="19">
        <v>1.3165</v>
      </c>
    </row>
    <row r="4" spans="1:2">
      <c r="A4" s="19" t="s">
        <v>88</v>
      </c>
      <c r="B4" s="19">
        <v>1.3017000000000001</v>
      </c>
    </row>
    <row r="5" spans="1:2">
      <c r="A5" s="19" t="s">
        <v>87</v>
      </c>
      <c r="B5" s="19">
        <v>1.2901</v>
      </c>
    </row>
    <row r="6" spans="1:2">
      <c r="A6" s="19" t="s">
        <v>86</v>
      </c>
      <c r="B6" s="19">
        <v>1.2661</v>
      </c>
    </row>
    <row r="7" spans="1:2">
      <c r="A7" s="19" t="s">
        <v>85</v>
      </c>
      <c r="B7" s="19">
        <v>1.2901</v>
      </c>
    </row>
    <row r="8" spans="1:2">
      <c r="A8" s="19" t="s">
        <v>84</v>
      </c>
      <c r="B8" s="19">
        <v>1.3011999999999999</v>
      </c>
    </row>
    <row r="9" spans="1:2">
      <c r="A9" s="19" t="s">
        <v>83</v>
      </c>
      <c r="B9" s="19">
        <v>1.3062</v>
      </c>
    </row>
    <row r="10" spans="1:2">
      <c r="A10" s="19" t="s">
        <v>82</v>
      </c>
      <c r="B10" s="19">
        <v>1.288</v>
      </c>
    </row>
    <row r="11" spans="1:2">
      <c r="A11" s="19" t="s">
        <v>81</v>
      </c>
      <c r="B11" s="19">
        <v>1.3169</v>
      </c>
    </row>
    <row r="12" spans="1:2">
      <c r="A12" s="19" t="s">
        <v>80</v>
      </c>
      <c r="B12" s="19">
        <v>1.3288</v>
      </c>
    </row>
    <row r="13" spans="1:2">
      <c r="A13" s="19" t="s">
        <v>79</v>
      </c>
      <c r="B13" s="19">
        <v>1.3459000000000001</v>
      </c>
    </row>
    <row r="14" spans="1:2">
      <c r="A14" s="19" t="s">
        <v>78</v>
      </c>
      <c r="B14" s="19">
        <v>1.4083000000000001</v>
      </c>
    </row>
    <row r="15" spans="1:2">
      <c r="A15" s="20" t="s">
        <v>102</v>
      </c>
      <c r="B15" s="21">
        <f>AVERAGE(B3:B14)</f>
        <v>1.3133166666666667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7C40B36B-C1F7-4EAF-9125-CF67636D0654}"/>
</file>

<file path=customXml/itemProps2.xml><?xml version="1.0" encoding="utf-8"?>
<ds:datastoreItem xmlns:ds="http://schemas.openxmlformats.org/officeDocument/2006/customXml" ds:itemID="{51D03B32-454B-46B1-94A1-1291E5E7E943}"/>
</file>

<file path=customXml/itemProps3.xml><?xml version="1.0" encoding="utf-8"?>
<ds:datastoreItem xmlns:ds="http://schemas.openxmlformats.org/officeDocument/2006/customXml" ds:itemID="{9E27B284-19EC-44FE-9001-315ECF92B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Comparison </vt:lpstr>
      <vt:lpstr>Domestic price </vt:lpstr>
      <vt:lpstr>2017.4-2018.3 CNY-Sterling </vt:lpstr>
      <vt:lpstr>2018.4-2019.3 CNY-Sterling </vt:lpstr>
      <vt:lpstr>2019.4-2020.3 CNY-Sterling </vt:lpstr>
      <vt:lpstr>2020.4-2021.3 CNY-Sterling </vt:lpstr>
      <vt:lpstr>Export price to world</vt:lpstr>
      <vt:lpstr>2017.4-2018.3 USD-Sterling </vt:lpstr>
      <vt:lpstr>2018.4-2019.3 USD-Sterling </vt:lpstr>
      <vt:lpstr>2019.4-2020.3 USD-Sterling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2021-06-28T03:31:20Z</dcterms:created>
  <dcterms:modified xsi:type="dcterms:W3CDTF">2021-06-28T03:31:25Z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