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Z:\hendersonm\TRA\Pre-Sampling Q\Subsequent Submission\Non Confidential (Open)\"/>
    </mc:Choice>
  </mc:AlternateContent>
  <xr:revisionPtr revIDLastSave="0" documentId="13_ncr:1_{58907D9C-5F0A-4FD0-8DB0-790586171C9B}" xr6:coauthVersionLast="47" xr6:coauthVersionMax="47" xr10:uidLastSave="{00000000-0000-0000-0000-000000000000}"/>
  <bookViews>
    <workbookView xWindow="-120" yWindow="-120" windowWidth="29040" windowHeight="15840" xr2:uid="{2CBC2870-3341-494C-956F-F4DE45E5B16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C16" i="1" s="1"/>
  <c r="F9" i="1"/>
  <c r="E9" i="1"/>
  <c r="F8" i="1"/>
  <c r="E8" i="1"/>
  <c r="D8" i="1"/>
  <c r="D9" i="1" s="1"/>
  <c r="C8" i="1"/>
  <c r="C9" i="1" s="1"/>
  <c r="G9" i="1" s="1"/>
  <c r="D28" i="1"/>
  <c r="E28" i="1"/>
  <c r="F28" i="1"/>
  <c r="C28" i="1"/>
  <c r="C20" i="1"/>
  <c r="D20" i="1" l="1"/>
  <c r="G20" i="1" s="1"/>
  <c r="E20" i="1"/>
  <c r="F20" i="1"/>
  <c r="F16" i="1"/>
  <c r="E16" i="1"/>
  <c r="D16" i="1"/>
  <c r="G16" i="1" l="1"/>
</calcChain>
</file>

<file path=xl/sharedStrings.xml><?xml version="1.0" encoding="utf-8"?>
<sst xmlns="http://schemas.openxmlformats.org/spreadsheetml/2006/main" count="46" uniqueCount="37">
  <si>
    <t>Turkish Free Zone Benefit calculations</t>
  </si>
  <si>
    <t>1. Opportunity to Benefit from Tax Advantages</t>
  </si>
  <si>
    <t>Exempt from income taxes</t>
  </si>
  <si>
    <t>Corporate tax rate - Turkey 20%</t>
  </si>
  <si>
    <t>£</t>
  </si>
  <si>
    <t>Wages are exempt from Income tax</t>
  </si>
  <si>
    <t>Payroll taxes for employer 20.5%</t>
  </si>
  <si>
    <t>Total wage bill</t>
  </si>
  <si>
    <t xml:space="preserve">No property tax is paid </t>
  </si>
  <si>
    <t>Yearly property tax 0.4%</t>
  </si>
  <si>
    <t>15. Supply Chain Management</t>
  </si>
  <si>
    <t>Turkish Free Zones , particularly for the companies which manufacture for export , offer supply chain management opportunities in providing intermediate and raw materials.</t>
  </si>
  <si>
    <t>Yr to 31/12/2021</t>
  </si>
  <si>
    <t>Yr to 31/12/2020</t>
  </si>
  <si>
    <t>Yr to 31/12/2019</t>
  </si>
  <si>
    <t>Yr to 31/12/2018</t>
  </si>
  <si>
    <t>Estimated benefit</t>
  </si>
  <si>
    <t>Total Injury</t>
  </si>
  <si>
    <t>INDEXED</t>
  </si>
  <si>
    <t xml:space="preserve">Value of Imports from Turkey per FOI </t>
  </si>
  <si>
    <t>Assume average wage 5,350 TRY per month  @ 14.12</t>
  </si>
  <si>
    <t>Average Value per FOI</t>
  </si>
  <si>
    <t>Assume Turkish manufacturer number of Personnel</t>
  </si>
  <si>
    <t>[Confidential realtes to internal UK management information]</t>
  </si>
  <si>
    <t xml:space="preserve">Estimated value of manufacturing &amp; warehouse property </t>
  </si>
  <si>
    <t>Assume a Net profit of 10%</t>
  </si>
  <si>
    <t>Assumption made that this benefit relates to the provision of intermediate and raw materials at beneficial prices. The original document included an internal calculation of the costs for steel and other materials where this opportunity could be employed.</t>
  </si>
  <si>
    <t>Total intermediate and raw material - range of estimated benefit calculated by the total material costs multiplied by the no of ironing boards.</t>
  </si>
  <si>
    <t xml:space="preserve">Total material costs- Redacted as it contains internal production information from the UK applicant which if revealed would disclose a competitive advantage. </t>
  </si>
  <si>
    <t>Approx no of boards - Annex B1 - Indexed</t>
  </si>
  <si>
    <t>Approx no of ironing boards - Annex B1 - indexed</t>
  </si>
  <si>
    <t>Range £5.25-£7</t>
  </si>
  <si>
    <t>£2.2m - £2.8m</t>
  </si>
  <si>
    <t>£1.7m - £2.2m</t>
  </si>
  <si>
    <t>£2.6m -£3.4m</t>
  </si>
  <si>
    <t>£2.1m - £2.8m</t>
  </si>
  <si>
    <t>£8.5m - £11.4m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</si>
</sst>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_-;\-* #,##0.0_-;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10">
    <xf numFmtId="0" fontId="0" fillId="0" borderId="0" xfId="0"/>
    <xf numFmtId="0" fontId="2" fillId="0" borderId="0" xfId="0" applyFont="1"/>
    <xf numFmtId="164" fontId="0" fillId="0" borderId="0" xfId="1" applyNumberFormat="1" applyFont="1"/>
    <xf numFmtId="164" fontId="0" fillId="0" borderId="0" xfId="0" applyNumberFormat="1"/>
    <xf numFmtId="0" fontId="0" fillId="0" borderId="0" xfId="0" applyAlignment="1">
      <alignment horizontal="center"/>
    </xf>
    <xf numFmtId="0" fontId="0" fillId="0" borderId="0" xfId="0" applyAlignment="1">
      <alignment wrapText="1"/>
    </xf>
    <xf numFmtId="2" fontId="0" fillId="0" borderId="0" xfId="0" applyNumberFormat="1"/>
    <xf numFmtId="164" fontId="0" fillId="0" borderId="0" xfId="1" applyNumberFormat="1" applyFont="1" applyBorder="1"/>
    <xf numFmtId="165" fontId="0" fillId="0" borderId="0" xfId="1" applyNumberFormat="1" applyFont="1"/>
    <xf numFmtId="165" fontId="0" fillId="0" borderId="0" xfId="0" applyNumberForma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760EA-2866-4890-9942-DDDC759BFA8D}">
  <dimension ref="A1:H32"/>
  <sheetViews>
    <sheetView tabSelected="1" workbookViewId="0">
      <selection activeCell="G1" sqref="G1"/>
    </sheetView>
  </sheetViews>
  <sheetFormatPr defaultRowHeight="15" x14ac:dyDescent="0.25"/>
  <cols>
    <col min="1" max="1" width="38.28515625" customWidth="1"/>
    <col min="2" max="2" width="62.42578125" customWidth="1"/>
    <col min="3" max="3" width="14.7109375" customWidth="1"/>
    <col min="4" max="4" width="17.42578125" customWidth="1"/>
    <col min="5" max="5" width="16.7109375" customWidth="1"/>
    <col min="6" max="6" width="15.85546875" customWidth="1"/>
    <col min="7" max="7" width="15.7109375" customWidth="1"/>
  </cols>
  <sheetData>
    <row r="1" spans="1:7" x14ac:dyDescent="0.25">
      <c r="A1" s="1" t="s">
        <v>0</v>
      </c>
      <c r="B1" t="s">
        <v>18</v>
      </c>
    </row>
    <row r="2" spans="1:7" x14ac:dyDescent="0.25">
      <c r="C2" t="s">
        <v>16</v>
      </c>
    </row>
    <row r="3" spans="1:7" x14ac:dyDescent="0.25">
      <c r="A3" s="1" t="s">
        <v>1</v>
      </c>
      <c r="C3" s="4" t="s">
        <v>12</v>
      </c>
      <c r="D3" s="4" t="s">
        <v>13</v>
      </c>
      <c r="E3" s="4" t="s">
        <v>14</v>
      </c>
      <c r="F3" s="4" t="s">
        <v>15</v>
      </c>
      <c r="G3" s="4" t="s">
        <v>17</v>
      </c>
    </row>
    <row r="4" spans="1:7" x14ac:dyDescent="0.25">
      <c r="C4" s="4" t="s">
        <v>4</v>
      </c>
      <c r="D4" s="4" t="s">
        <v>4</v>
      </c>
      <c r="E4" s="4" t="s">
        <v>4</v>
      </c>
      <c r="F4" s="4" t="s">
        <v>4</v>
      </c>
      <c r="G4" s="4" t="s">
        <v>4</v>
      </c>
    </row>
    <row r="5" spans="1:7" x14ac:dyDescent="0.25">
      <c r="A5" t="s">
        <v>2</v>
      </c>
      <c r="B5" t="s">
        <v>19</v>
      </c>
    </row>
    <row r="6" spans="1:7" x14ac:dyDescent="0.25">
      <c r="B6" t="s">
        <v>29</v>
      </c>
      <c r="C6" s="2">
        <v>100.89494405047257</v>
      </c>
      <c r="D6" s="2">
        <v>80.121710403755628</v>
      </c>
      <c r="E6" s="2">
        <v>122.56312174766204</v>
      </c>
      <c r="F6" s="2">
        <v>100</v>
      </c>
    </row>
    <row r="7" spans="1:7" x14ac:dyDescent="0.25">
      <c r="B7" t="s">
        <v>21</v>
      </c>
      <c r="C7" s="2">
        <v>2595345</v>
      </c>
      <c r="D7" s="2">
        <v>2112893</v>
      </c>
      <c r="E7" s="2">
        <v>3171597</v>
      </c>
      <c r="F7" s="2">
        <v>2501546</v>
      </c>
    </row>
    <row r="8" spans="1:7" x14ac:dyDescent="0.25">
      <c r="B8" t="s">
        <v>25</v>
      </c>
      <c r="C8" s="3">
        <f>C7*10/110</f>
        <v>235940.45454545456</v>
      </c>
      <c r="D8" s="3">
        <f t="shared" ref="D8:F8" si="0">D7*10/110</f>
        <v>192081.18181818182</v>
      </c>
      <c r="E8" s="3">
        <f t="shared" si="0"/>
        <v>288327</v>
      </c>
      <c r="F8" s="3">
        <f t="shared" si="0"/>
        <v>227413.27272727274</v>
      </c>
    </row>
    <row r="9" spans="1:7" x14ac:dyDescent="0.25">
      <c r="B9" t="s">
        <v>3</v>
      </c>
      <c r="C9" s="3">
        <f>C8*0.2</f>
        <v>47188.090909090912</v>
      </c>
      <c r="D9" s="3">
        <f t="shared" ref="D9:F9" si="1">D8*0.2</f>
        <v>38416.236363636366</v>
      </c>
      <c r="E9" s="3">
        <f t="shared" si="1"/>
        <v>57665.4</v>
      </c>
      <c r="F9" s="3">
        <f t="shared" si="1"/>
        <v>45482.654545454548</v>
      </c>
      <c r="G9" s="3">
        <f>SUM(C9:F9)</f>
        <v>188752.38181818181</v>
      </c>
    </row>
    <row r="10" spans="1:7" x14ac:dyDescent="0.25">
      <c r="D10" s="7"/>
      <c r="E10" s="7"/>
      <c r="F10" s="7"/>
    </row>
    <row r="11" spans="1:7" x14ac:dyDescent="0.25">
      <c r="A11" t="s">
        <v>5</v>
      </c>
      <c r="B11" t="s">
        <v>23</v>
      </c>
    </row>
    <row r="12" spans="1:7" x14ac:dyDescent="0.25">
      <c r="B12" t="s">
        <v>23</v>
      </c>
    </row>
    <row r="13" spans="1:7" x14ac:dyDescent="0.25">
      <c r="B13" t="s">
        <v>22</v>
      </c>
      <c r="C13">
        <v>295</v>
      </c>
    </row>
    <row r="14" spans="1:7" x14ac:dyDescent="0.25">
      <c r="B14" t="s">
        <v>20</v>
      </c>
      <c r="C14" s="2">
        <v>4547</v>
      </c>
    </row>
    <row r="15" spans="1:7" x14ac:dyDescent="0.25">
      <c r="B15" t="s">
        <v>7</v>
      </c>
      <c r="C15" s="2">
        <f>C13*C14</f>
        <v>1341365</v>
      </c>
    </row>
    <row r="16" spans="1:7" x14ac:dyDescent="0.25">
      <c r="B16" t="s">
        <v>6</v>
      </c>
      <c r="C16" s="3">
        <f>C15*0.205</f>
        <v>274979.82500000001</v>
      </c>
      <c r="D16" s="3">
        <f>$C$16</f>
        <v>274979.82500000001</v>
      </c>
      <c r="E16" s="3">
        <f t="shared" ref="E16:F16" si="2">$C$16</f>
        <v>274979.82500000001</v>
      </c>
      <c r="F16" s="3">
        <f t="shared" si="2"/>
        <v>274979.82500000001</v>
      </c>
      <c r="G16" s="3">
        <f>SUM(C16:F16)</f>
        <v>1099919.3</v>
      </c>
    </row>
    <row r="18" spans="1:8" x14ac:dyDescent="0.25">
      <c r="A18" t="s">
        <v>8</v>
      </c>
      <c r="B18" t="s">
        <v>23</v>
      </c>
      <c r="C18" s="2"/>
    </row>
    <row r="19" spans="1:8" x14ac:dyDescent="0.25">
      <c r="B19" t="s">
        <v>24</v>
      </c>
      <c r="C19" s="2">
        <v>4000000</v>
      </c>
    </row>
    <row r="20" spans="1:8" x14ac:dyDescent="0.25">
      <c r="B20" t="s">
        <v>9</v>
      </c>
      <c r="C20" s="2">
        <f>C19*0.004</f>
        <v>16000</v>
      </c>
      <c r="D20" s="3">
        <f>$C$20</f>
        <v>16000</v>
      </c>
      <c r="E20" s="3">
        <f t="shared" ref="E20:F20" si="3">$C$20</f>
        <v>16000</v>
      </c>
      <c r="F20" s="3">
        <f t="shared" si="3"/>
        <v>16000</v>
      </c>
      <c r="G20" s="3">
        <f>SUM(C20:F20)</f>
        <v>64000</v>
      </c>
    </row>
    <row r="21" spans="1:8" x14ac:dyDescent="0.25">
      <c r="B21" t="s">
        <v>23</v>
      </c>
    </row>
    <row r="22" spans="1:8" x14ac:dyDescent="0.25">
      <c r="A22" s="1" t="s">
        <v>10</v>
      </c>
    </row>
    <row r="23" spans="1:8" ht="75" x14ac:dyDescent="0.25">
      <c r="A23" s="5" t="s">
        <v>11</v>
      </c>
      <c r="B23" s="5" t="s">
        <v>26</v>
      </c>
    </row>
    <row r="24" spans="1:8" x14ac:dyDescent="0.25">
      <c r="B24" t="s">
        <v>23</v>
      </c>
      <c r="C24" s="6"/>
    </row>
    <row r="25" spans="1:8" x14ac:dyDescent="0.25">
      <c r="B25" t="s">
        <v>23</v>
      </c>
      <c r="C25" s="6"/>
    </row>
    <row r="26" spans="1:8" ht="45" x14ac:dyDescent="0.25">
      <c r="B26" s="5" t="s">
        <v>28</v>
      </c>
      <c r="C26" s="6" t="s">
        <v>31</v>
      </c>
    </row>
    <row r="28" spans="1:8" x14ac:dyDescent="0.25">
      <c r="B28" t="s">
        <v>30</v>
      </c>
      <c r="C28" s="3">
        <f>C6</f>
        <v>100.89494405047257</v>
      </c>
      <c r="D28" s="3">
        <f t="shared" ref="D28:F28" si="4">D6</f>
        <v>80.121710403755628</v>
      </c>
      <c r="E28" s="3">
        <f t="shared" si="4"/>
        <v>122.56312174766204</v>
      </c>
      <c r="F28" s="3">
        <f t="shared" si="4"/>
        <v>100</v>
      </c>
    </row>
    <row r="30" spans="1:8" ht="45" x14ac:dyDescent="0.25">
      <c r="B30" s="5" t="s">
        <v>27</v>
      </c>
      <c r="C30" s="3" t="s">
        <v>32</v>
      </c>
      <c r="D30" s="3" t="s">
        <v>33</v>
      </c>
      <c r="E30" s="3" t="s">
        <v>34</v>
      </c>
      <c r="F30" s="3" t="s">
        <v>35</v>
      </c>
      <c r="G30" s="3" t="s">
        <v>36</v>
      </c>
    </row>
    <row r="32" spans="1:8" x14ac:dyDescent="0.25">
      <c r="C32" s="2"/>
      <c r="D32" s="2"/>
      <c r="E32" s="2"/>
      <c r="F32" s="2"/>
      <c r="G32" s="8"/>
      <c r="H32" s="9"/>
    </row>
  </sheetData>
  <phoneticPr fontId="3" type="noConversion"/>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B541716D-540E-44CF-8759-F6BCB1C4E8AC}"/>
</file>

<file path=customXml/itemProps2.xml><?xml version="1.0" encoding="utf-8"?>
<ds:datastoreItem xmlns:ds="http://schemas.openxmlformats.org/officeDocument/2006/customXml" ds:itemID="{A372F764-9FCF-4B05-A8B1-449A7D65ED74}"/>
</file>

<file path=customXml/itemProps3.xml><?xml version="1.0" encoding="utf-8"?>
<ds:datastoreItem xmlns:ds="http://schemas.openxmlformats.org/officeDocument/2006/customXml" ds:itemID="{E47A1B67-49B8-4FCB-B9CB-36B8EA69F1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Harrison</dc:creator>
  <cp:lastModifiedBy>Martin Henderson</cp:lastModifiedBy>
  <dcterms:created xsi:type="dcterms:W3CDTF">2021-11-17T10:01:54Z</dcterms:created>
  <dcterms:modified xsi:type="dcterms:W3CDTF">2022-05-03T08:51:41Z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