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ineosgroup-my.sharepoint.com/personal/saffron_johnson_ineos_com/Documents/Documents/Intermediates/Projects/UK ADD 2025/2026 AD Application form/Non-Confidential Version/13.04.26 Submission/"/>
    </mc:Choice>
  </mc:AlternateContent>
  <xr:revisionPtr revIDLastSave="133" documentId="8_{ED2A7D83-7EC6-468F-A3AD-15B7C1BB8048}" xr6:coauthVersionLast="47" xr6:coauthVersionMax="47" xr10:uidLastSave="{A8DFA047-36D0-4B92-8975-4D68A08B2DC2}"/>
  <bookViews>
    <workbookView xWindow="29415" yWindow="2715" windowWidth="20115" windowHeight="13020" activeTab="1" xr2:uid="{EE624440-2F82-447B-8D67-061199965B79}"/>
  </bookViews>
  <sheets>
    <sheet name="1.Production" sheetId="2" r:id="rId1"/>
    <sheet name="2.UK Market" sheetId="3" r:id="rId2"/>
    <sheet name="3.Normal Value" sheetId="4" r:id="rId3"/>
    <sheet name="4.Constructed normal value" sheetId="5" r:id="rId4"/>
    <sheet name="5.Export Price" sheetId="6" r:id="rId5"/>
    <sheet name="6.Constructed Export Price" sheetId="7" r:id="rId6"/>
    <sheet name="7.Dumping Margin" sheetId="8" r:id="rId7"/>
    <sheet name="Conversion Rates" sheetId="10"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3" l="1"/>
  <c r="H18" i="8" l="1"/>
  <c r="I14" i="8"/>
  <c r="F18" i="8" l="1"/>
  <c r="I16" i="8"/>
  <c r="I18" i="6"/>
  <c r="I21" i="6" s="1"/>
  <c r="I22" i="6" l="1"/>
  <c r="I25" i="6"/>
  <c r="C18" i="8" l="1"/>
  <c r="C14" i="8"/>
  <c r="H14" i="8"/>
  <c r="H16" i="8" s="1"/>
  <c r="G14" i="8"/>
  <c r="G16" i="8" s="1"/>
  <c r="F14" i="8"/>
  <c r="F16" i="8" s="1"/>
  <c r="E18" i="6" l="1"/>
  <c r="E21" i="6" s="1"/>
  <c r="G18" i="6"/>
  <c r="G21" i="6" s="1"/>
  <c r="E22" i="6" l="1"/>
  <c r="E25" i="6" s="1"/>
  <c r="G22" i="6"/>
  <c r="G25" i="6" s="1"/>
  <c r="E14" i="8" l="1"/>
  <c r="E16" i="8" s="1"/>
  <c r="D18" i="6" l="1"/>
  <c r="D21" i="6" s="1"/>
  <c r="C23" i="3"/>
  <c r="B16" i="3"/>
  <c r="C16" i="3"/>
  <c r="D16" i="3"/>
  <c r="E16" i="3"/>
  <c r="F16" i="3"/>
  <c r="G16" i="3"/>
  <c r="H16" i="3"/>
  <c r="I16" i="3"/>
  <c r="D22" i="6" l="1"/>
  <c r="D25" i="6" s="1"/>
  <c r="D47" i="5"/>
  <c r="D28" i="5"/>
  <c r="D19" i="5"/>
  <c r="D13" i="5"/>
  <c r="D25" i="5" l="1"/>
  <c r="D32" i="5" s="1"/>
  <c r="D35" i="5" l="1"/>
  <c r="D38" i="5" s="1"/>
  <c r="D18" i="4" l="1"/>
  <c r="D21" i="4" s="1"/>
  <c r="D25" i="4" s="1"/>
  <c r="C18" i="6"/>
  <c r="C21" i="6" s="1"/>
  <c r="H23" i="3" l="1"/>
  <c r="C22" i="6" l="1"/>
  <c r="C18" i="4"/>
  <c r="D23" i="3" l="1"/>
  <c r="E23" i="3"/>
  <c r="F23" i="3"/>
  <c r="G23" i="3"/>
  <c r="I23" i="3"/>
  <c r="B10" i="2" l="1"/>
  <c r="C10" i="2"/>
  <c r="C16" i="8" l="1"/>
  <c r="D14" i="8"/>
  <c r="D16" i="8" s="1"/>
  <c r="F23" i="7"/>
  <c r="F26" i="7" s="1"/>
  <c r="F30" i="7" s="1"/>
  <c r="E23" i="7"/>
  <c r="E26" i="7" s="1"/>
  <c r="E30" i="7" s="1"/>
  <c r="D23" i="7"/>
  <c r="D26" i="7" s="1"/>
  <c r="D30" i="7" s="1"/>
  <c r="C23" i="7"/>
  <c r="C26" i="7" s="1"/>
  <c r="C30" i="7" s="1"/>
  <c r="H18" i="6"/>
  <c r="H21" i="6" s="1"/>
  <c r="F18" i="6"/>
  <c r="F21" i="6" s="1"/>
  <c r="F22" i="6" s="1"/>
  <c r="F25" i="6" s="1"/>
  <c r="C25" i="6"/>
  <c r="F43" i="5"/>
  <c r="F47" i="5" s="1"/>
  <c r="F28" i="5"/>
  <c r="E28" i="5"/>
  <c r="C28" i="5"/>
  <c r="F19" i="5"/>
  <c r="E19" i="5"/>
  <c r="C19" i="5"/>
  <c r="F13" i="5"/>
  <c r="E13" i="5"/>
  <c r="C13" i="5"/>
  <c r="F21" i="4"/>
  <c r="F25" i="4" s="1"/>
  <c r="E21" i="4"/>
  <c r="E25" i="4" s="1"/>
  <c r="F18" i="4"/>
  <c r="E18" i="4"/>
  <c r="C21" i="4"/>
  <c r="C25" i="4" s="1"/>
  <c r="C29" i="4" s="1"/>
  <c r="I10" i="3"/>
  <c r="H10" i="3"/>
  <c r="G10" i="3"/>
  <c r="F10" i="3"/>
  <c r="E10" i="3"/>
  <c r="D10" i="3"/>
  <c r="C10" i="3"/>
  <c r="B10" i="3"/>
  <c r="C22" i="2"/>
  <c r="B22" i="2"/>
  <c r="C16" i="2"/>
  <c r="B16" i="2"/>
  <c r="H22" i="6" l="1"/>
  <c r="H25" i="6" s="1"/>
  <c r="C25" i="5"/>
  <c r="C32" i="5" s="1"/>
  <c r="E25" i="5"/>
  <c r="E32" i="5" s="1"/>
  <c r="E35" i="5" s="1"/>
  <c r="E38" i="5" s="1"/>
  <c r="F25" i="5"/>
  <c r="F32" i="5" s="1"/>
  <c r="F35" i="5" s="1"/>
  <c r="F38" i="5" s="1"/>
  <c r="C35" i="5" l="1"/>
  <c r="C38" i="5" s="1"/>
  <c r="C43" i="5" s="1"/>
  <c r="C47" i="5" s="1"/>
  <c r="C51"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Hamish MacLellan</author>
  </authors>
  <commentList>
    <comment ref="C25" authorId="0" shapeId="0" xr:uid="{983F7AC4-E8D5-4C5E-AE1C-D38094E4BCBB}">
      <text>
        <r>
          <rPr>
            <sz val="9"/>
            <color indexed="81"/>
            <rFont val="Tahoma"/>
            <family val="2"/>
          </rPr>
          <t>Formula is equal to Export Price less adjustments. Adjustments however may be positive. Adjust as necessary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Hamish MacLellan</author>
  </authors>
  <commentList>
    <comment ref="A18" authorId="0" shapeId="0" xr:uid="{1E204C9F-9271-43A5-8EB5-6C5CC0D1467D}">
      <text>
        <r>
          <rPr>
            <sz val="9"/>
            <color indexed="81"/>
            <rFont val="Tahoma"/>
            <family val="2"/>
          </rPr>
          <t>Insert Formula to reflect this calculation</t>
        </r>
      </text>
    </comment>
  </commentList>
</comments>
</file>

<file path=xl/sharedStrings.xml><?xml version="1.0" encoding="utf-8"?>
<sst xmlns="http://schemas.openxmlformats.org/spreadsheetml/2006/main" count="418" uniqueCount="191">
  <si>
    <t>Annex 1 - UK Production and Sufficiency</t>
  </si>
  <si>
    <t>This annex will assess</t>
  </si>
  <si>
    <t>POI Dec 24 - Nov 25</t>
  </si>
  <si>
    <t>Volume Units: tonnes</t>
  </si>
  <si>
    <t>Value (£)</t>
  </si>
  <si>
    <t>Volume</t>
  </si>
  <si>
    <t>Supporting Producers</t>
  </si>
  <si>
    <t>Producer A</t>
  </si>
  <si>
    <t>Producer B</t>
  </si>
  <si>
    <t>Sub Total</t>
  </si>
  <si>
    <t>Opposing Producers</t>
  </si>
  <si>
    <t>Neutral Producers (Estimated)</t>
  </si>
  <si>
    <t>Estimated Total UK Production</t>
  </si>
  <si>
    <t>* Production value obtained by multiplying the cost of sales (variable costs, manpower, fixed expenses, sundry costs, depreciation and amortisation, and net financial costs) and volume produced during the POI.</t>
  </si>
  <si>
    <t>Annex 2 - UK Market</t>
  </si>
  <si>
    <t>Volume Units: metric tonnes</t>
  </si>
  <si>
    <t>POI (Dec 24 - Nov 25)</t>
  </si>
  <si>
    <t>Value</t>
  </si>
  <si>
    <t>Domestic Sales</t>
  </si>
  <si>
    <t>Total (estimated) sales by other domestic producers</t>
  </si>
  <si>
    <t>Importation from Country concerned</t>
  </si>
  <si>
    <t>China</t>
  </si>
  <si>
    <t>Mexico</t>
  </si>
  <si>
    <t>South Korea</t>
  </si>
  <si>
    <t>Importation from other sources</t>
  </si>
  <si>
    <t>Netherlands</t>
  </si>
  <si>
    <t>Germany</t>
  </si>
  <si>
    <t>France</t>
  </si>
  <si>
    <t>Others</t>
  </si>
  <si>
    <t>Applicant Producers</t>
  </si>
  <si>
    <t>Rest of World</t>
  </si>
  <si>
    <t>Applicant Market Share:</t>
  </si>
  <si>
    <t>Allegedly dumped/subsidised goods as a % of total imports</t>
  </si>
  <si>
    <t>Annex 3 - Normal Value</t>
  </si>
  <si>
    <t>Source: commercial??</t>
  </si>
  <si>
    <t>Normal value will, preferably, be based on the sales price on the domestic market of the exporter. The price should be linked to a domestic transaction intended for domestic consumption, with an indepenent buyer.</t>
  </si>
  <si>
    <t>your data</t>
  </si>
  <si>
    <t>calculated data</t>
  </si>
  <si>
    <t>Model 2</t>
  </si>
  <si>
    <t>Model 3</t>
  </si>
  <si>
    <t>Model 4</t>
  </si>
  <si>
    <t>per unit (*specify)</t>
  </si>
  <si>
    <t>Normal value</t>
  </si>
  <si>
    <t>Retail price</t>
  </si>
  <si>
    <t>Exporting country currency</t>
  </si>
  <si>
    <t>less internal taxes (if applicable)</t>
  </si>
  <si>
    <t>less retailer's margin (if applicable)</t>
  </si>
  <si>
    <t>less wholesaler's margin and transport and insurnace (if applicable)</t>
  </si>
  <si>
    <t>less any other relevant adjustment to get normal value at ex-factory (EXW) level</t>
  </si>
  <si>
    <t xml:space="preserve">Normal value (EXW) </t>
  </si>
  <si>
    <t>Fair Comparison Adjustments</t>
  </si>
  <si>
    <t>Adjustment 1 (specify)</t>
  </si>
  <si>
    <t>Adjustment 2 (specify)</t>
  </si>
  <si>
    <t>Adjustment 3 (specify)</t>
  </si>
  <si>
    <t>Adjusted Normal Value (EXW)</t>
  </si>
  <si>
    <t xml:space="preserve">Currency Adjustment </t>
  </si>
  <si>
    <t>Adjusted Normal Value (EXW) *</t>
  </si>
  <si>
    <t>GBP</t>
  </si>
  <si>
    <t xml:space="preserve">*use currency conversion tables </t>
  </si>
  <si>
    <t>POI (Dec/24 to Nov 25)</t>
  </si>
  <si>
    <t>USD/GBP</t>
  </si>
  <si>
    <t>0.77138 </t>
  </si>
  <si>
    <t>0.78951 </t>
  </si>
  <si>
    <t>0.79424 </t>
  </si>
  <si>
    <t>0.80443 </t>
  </si>
  <si>
    <t>0.78909 </t>
  </si>
  <si>
    <t>0.77205 </t>
  </si>
  <si>
    <t>0.74721 </t>
  </si>
  <si>
    <t>0.73802 </t>
  </si>
  <si>
    <t>0.72873 </t>
  </si>
  <si>
    <t>0.74798 </t>
  </si>
  <si>
    <t>0.73972 </t>
  </si>
  <si>
    <t>0.76199 </t>
  </si>
  <si>
    <t>TWD/GBP</t>
  </si>
  <si>
    <t>0.02403 </t>
  </si>
  <si>
    <t>0.02425 </t>
  </si>
  <si>
    <t>0.02423 </t>
  </si>
  <si>
    <t>0.02446 </t>
  </si>
  <si>
    <t>0.02406 </t>
  </si>
  <si>
    <t>0.02332 </t>
  </si>
  <si>
    <t>0.02294 </t>
  </si>
  <si>
    <t>0.02459 </t>
  </si>
  <si>
    <t>0.02499 </t>
  </si>
  <si>
    <t>0.02518 </t>
  </si>
  <si>
    <t>0.02429 </t>
  </si>
  <si>
    <t>0.02447 </t>
  </si>
  <si>
    <t>0.02476 </t>
  </si>
  <si>
    <t>RMB/GBP</t>
  </si>
  <si>
    <t>0.10827 </t>
  </si>
  <si>
    <t>0.10894 </t>
  </si>
  <si>
    <t>0.10881 </t>
  </si>
  <si>
    <t>0.11094 </t>
  </si>
  <si>
    <t>0.1086 </t>
  </si>
  <si>
    <t>0.10626 </t>
  </si>
  <si>
    <t>0.10274 </t>
  </si>
  <si>
    <t>0.10257 </t>
  </si>
  <si>
    <t>0.10161 </t>
  </si>
  <si>
    <t>0.10415 </t>
  </si>
  <si>
    <t>0.10373 </t>
  </si>
  <si>
    <t>0.10449 </t>
  </si>
  <si>
    <t>EUR/GBP</t>
  </si>
  <si>
    <t>0.83425 </t>
  </si>
  <si>
    <t>0.8323 </t>
  </si>
  <si>
    <t>0.8295 </t>
  </si>
  <si>
    <t>0.83685 </t>
  </si>
  <si>
    <t>0.82673 </t>
  </si>
  <si>
    <t>0.83358 </t>
  </si>
  <si>
    <t>0.8498 </t>
  </si>
  <si>
    <t>0.8381 </t>
  </si>
  <si>
    <t>0.8529 </t>
  </si>
  <si>
    <t>0.8622 </t>
  </si>
  <si>
    <t>0.8637 </t>
  </si>
  <si>
    <t>0.8723 </t>
  </si>
  <si>
    <t>0.8801 </t>
  </si>
  <si>
    <t xml:space="preserve">Source: </t>
  </si>
  <si>
    <t xml:space="preserve">Prices are converted from $/t to £/t using the exchange rates quoted by the European Central Bank. The exchange rates provided are monthly averages. </t>
  </si>
  <si>
    <t>Accessible here: https://commission.europa.eu/funding-tenders/procedures-guidelines-tenders/information-contractors-and-beneficiaries/exchange-rate-inforeuro_en</t>
  </si>
  <si>
    <t>Annex 4 - Constructed Normal Value</t>
  </si>
  <si>
    <t>The cost to produce the export goods plus the selling and administration costs (as if they were sold in the exporter's domestic market) plus an amount for profit (if applicable)
The data must:
- be shown for each model/grade/type of the like goods; 
- be calculated on a per unit basis;
- identify estimates where used and explain their basis in your application form ;
- cover the POI</t>
  </si>
  <si>
    <t>This is blank per the previous UK ADD</t>
  </si>
  <si>
    <t>For POI (Dec24 to Nov25)</t>
  </si>
  <si>
    <t>Add columns as required, specify model</t>
  </si>
  <si>
    <t>Production Costs</t>
  </si>
  <si>
    <t>per tonne SPVC</t>
  </si>
  <si>
    <t>Variable production costs</t>
  </si>
  <si>
    <t>Variable overheads</t>
  </si>
  <si>
    <t>Electricity, gas, steam &amp; packing materials</t>
  </si>
  <si>
    <r>
      <t>Other</t>
    </r>
    <r>
      <rPr>
        <vertAlign val="superscript"/>
        <sz val="10"/>
        <rFont val="Arial"/>
        <family val="2"/>
      </rPr>
      <t xml:space="preserve"> (1) </t>
    </r>
    <r>
      <rPr>
        <sz val="10"/>
        <rFont val="Arial"/>
        <family val="2"/>
      </rPr>
      <t xml:space="preserve"> </t>
    </r>
  </si>
  <si>
    <t>Fixed production costs</t>
  </si>
  <si>
    <t>Depreciation</t>
  </si>
  <si>
    <t>Finance costs</t>
  </si>
  <si>
    <r>
      <t xml:space="preserve">Other </t>
    </r>
    <r>
      <rPr>
        <vertAlign val="superscript"/>
        <sz val="10"/>
        <rFont val="Arial"/>
        <family val="2"/>
      </rPr>
      <t xml:space="preserve">(1) </t>
    </r>
    <r>
      <rPr>
        <sz val="10"/>
        <rFont val="Arial"/>
        <family val="2"/>
      </rPr>
      <t xml:space="preserve"> </t>
    </r>
  </si>
  <si>
    <t>Per unit production cost</t>
  </si>
  <si>
    <t>SGA Expenses</t>
  </si>
  <si>
    <t>Selling &amp; Administration</t>
  </si>
  <si>
    <r>
      <t>Other</t>
    </r>
    <r>
      <rPr>
        <vertAlign val="superscript"/>
        <sz val="10"/>
        <rFont val="Arial"/>
        <family val="2"/>
      </rPr>
      <t xml:space="preserve"> (1)</t>
    </r>
    <r>
      <rPr>
        <sz val="10"/>
        <rFont val="Arial"/>
        <family val="2"/>
      </rPr>
      <t xml:space="preserve">  </t>
    </r>
  </si>
  <si>
    <t>Per unit costs</t>
  </si>
  <si>
    <t>Profit (if applicable)</t>
  </si>
  <si>
    <t>Profit</t>
  </si>
  <si>
    <t>Profit mark-up (% on per unit costs)</t>
  </si>
  <si>
    <t>%</t>
  </si>
  <si>
    <t>Constructed normal value</t>
  </si>
  <si>
    <t>(1) if 'other' costs exceed 10% of sub-heading value,  provide a breakdown of cost elements.</t>
  </si>
  <si>
    <t xml:space="preserve"> Annex 5 - Export Price</t>
  </si>
  <si>
    <t>Export price based on the price charged by the exporter to an unrelated importer in the UK. This price has to be brought back to an ex-factory level</t>
  </si>
  <si>
    <t>For POI (Dec24/Nov25)</t>
  </si>
  <si>
    <t>EU Import price proxy</t>
  </si>
  <si>
    <t>HMRC POI Av</t>
  </si>
  <si>
    <t>per tonne</t>
  </si>
  <si>
    <t xml:space="preserve">Export Price </t>
  </si>
  <si>
    <t>Price to independent UK importer</t>
  </si>
  <si>
    <t>less transport and insurance in the UK (if applicable)</t>
  </si>
  <si>
    <t xml:space="preserve">less customs duty </t>
  </si>
  <si>
    <t>less insurance, transport to port</t>
  </si>
  <si>
    <t xml:space="preserve">Export Price (EXW) </t>
  </si>
  <si>
    <t xml:space="preserve">Export price (EXW) </t>
  </si>
  <si>
    <t>Trader margin</t>
  </si>
  <si>
    <t>Annex 6 - Constructed Export Price</t>
  </si>
  <si>
    <t xml:space="preserve">Re-construct the ex-factory export price, provide the resale price charged for the imported product at the first point of resale to an independent buyer in the UK. </t>
  </si>
  <si>
    <t>For POI</t>
  </si>
  <si>
    <t>Unique model code</t>
  </si>
  <si>
    <t>Model 1</t>
  </si>
  <si>
    <t xml:space="preserve">Model 2 </t>
  </si>
  <si>
    <t>Gross wholesale price to UK importer/customer</t>
  </si>
  <si>
    <t>Net wholesale price</t>
  </si>
  <si>
    <t>less wholesaler's SGA (if applicable)</t>
  </si>
  <si>
    <t>less profit from unrelated importer</t>
  </si>
  <si>
    <t>Price to wholesaler, customs cleared</t>
  </si>
  <si>
    <t xml:space="preserve">CIF export price </t>
  </si>
  <si>
    <t xml:space="preserve">Annex 7 - Dumping Margin </t>
  </si>
  <si>
    <t>Compare the imported model of the goods concerned with the most relevant comparable product in the exporter’s home market (after adjusting for any differences affecting price comparability). 
Provide on a model-by-model basis for each country which imports originate from.</t>
  </si>
  <si>
    <t>Country of origin of imports</t>
  </si>
  <si>
    <t>Model code (imported product)</t>
  </si>
  <si>
    <t xml:space="preserve">Dumping margin calculation </t>
  </si>
  <si>
    <t>Ex-Factory normal value per unit (from Annex 3 or 4)</t>
  </si>
  <si>
    <t>Ex-factory export price per unit (from Annex 5 or 6)</t>
  </si>
  <si>
    <t>Per unit dumping amount</t>
  </si>
  <si>
    <t>CIF Value per unit of Export Price</t>
  </si>
  <si>
    <t>Dumping Margin as % of CIF value</t>
  </si>
  <si>
    <t>Country of origin average dumping margin (Sum of dumping amount for Country A / Sum of CIF value per unit for Country A)</t>
  </si>
  <si>
    <t>HMRC Jun-Nov 25</t>
  </si>
  <si>
    <t xml:space="preserve">HMRC POI av </t>
  </si>
  <si>
    <t>HMRC Sep-Nov25</t>
  </si>
  <si>
    <t>[confidential]</t>
  </si>
  <si>
    <t>Total Sales by Applicant Producers (Index 2022 = 100)</t>
  </si>
  <si>
    <t>Sub Total (Index 2022 = 100)</t>
  </si>
  <si>
    <t>Estimated Total UK Consumption (Index 2022 = 100)</t>
  </si>
  <si>
    <t>Market Shares (Index 2022 = 100)</t>
  </si>
  <si>
    <t>Raw materials</t>
  </si>
  <si>
    <t>Direct &amp; indirect labour</t>
  </si>
  <si>
    <t>Overhead/Maintenance &amp; depreciation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</si>
</sst>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9" x14ac:knownFonts="1">
    <font>
      <sz val="11"/>
      <color theme="1"/>
      <name val="Calibri"/>
      <family val="2"/>
      <scheme val="minor"/>
    </font>
    <font>
      <b/>
      <sz val="14"/>
      <color rgb="FFFFFFFF"/>
      <name val="Arial"/>
      <family val="2"/>
    </font>
    <font>
      <sz val="11"/>
      <color theme="1"/>
      <name val="Arial"/>
      <family val="2"/>
    </font>
    <font>
      <sz val="10"/>
      <color theme="1"/>
      <name val="Arial"/>
      <family val="2"/>
    </font>
    <font>
      <b/>
      <sz val="10"/>
      <color theme="1"/>
      <name val="Arial"/>
      <family val="2"/>
    </font>
    <font>
      <b/>
      <sz val="10"/>
      <color theme="0"/>
      <name val="Arial"/>
      <family val="2"/>
    </font>
    <font>
      <i/>
      <sz val="10"/>
      <color theme="1"/>
      <name val="Arial"/>
      <family val="2"/>
    </font>
    <font>
      <b/>
      <sz val="14"/>
      <color theme="0"/>
      <name val="Arial"/>
      <family val="2"/>
    </font>
    <font>
      <b/>
      <sz val="10"/>
      <name val="Arial"/>
      <family val="2"/>
    </font>
    <font>
      <sz val="10"/>
      <color theme="0"/>
      <name val="Arial"/>
      <family val="2"/>
    </font>
    <font>
      <sz val="10"/>
      <name val="Arial"/>
      <family val="2"/>
    </font>
    <font>
      <vertAlign val="superscript"/>
      <sz val="10"/>
      <name val="Arial"/>
      <family val="2"/>
    </font>
    <font>
      <sz val="9"/>
      <color indexed="81"/>
      <name val="Tahoma"/>
      <family val="2"/>
    </font>
    <font>
      <b/>
      <sz val="11"/>
      <color theme="1"/>
      <name val="Arial"/>
      <family val="2"/>
    </font>
    <font>
      <sz val="11"/>
      <color theme="1"/>
      <name val="Calibri"/>
      <family val="2"/>
      <scheme val="minor"/>
    </font>
    <font>
      <b/>
      <sz val="11"/>
      <color theme="1"/>
      <name val="Calibri"/>
      <family val="2"/>
      <scheme val="minor"/>
    </font>
    <font>
      <sz val="11"/>
      <name val="Calibri"/>
      <family val="2"/>
    </font>
    <font>
      <sz val="12"/>
      <color theme="1"/>
      <name val="Times New Roman"/>
      <family val="1"/>
    </font>
    <font>
      <b/>
      <sz val="11"/>
      <name val="Calibri"/>
      <family val="2"/>
    </font>
  </fonts>
  <fills count="8">
    <fill>
      <patternFill patternType="none"/>
    </fill>
    <fill>
      <patternFill patternType="gray125"/>
    </fill>
    <fill>
      <patternFill patternType="solid">
        <fgColor rgb="FFC00000"/>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indexed="22"/>
        <bgColor indexed="64"/>
      </patternFill>
    </fill>
  </fills>
  <borders count="39">
    <border>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auto="1"/>
      </top>
      <bottom style="thin">
        <color auto="1"/>
      </bottom>
      <diagonal/>
    </border>
    <border>
      <left/>
      <right/>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auto="1"/>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style="thin">
        <color indexed="64"/>
      </left>
      <right/>
      <top/>
      <bottom/>
      <diagonal/>
    </border>
  </borders>
  <cellStyleXfs count="2">
    <xf numFmtId="0" fontId="0" fillId="0" borderId="0"/>
    <xf numFmtId="9" fontId="14" fillId="0" borderId="0" applyFont="0" applyFill="0" applyBorder="0" applyAlignment="0" applyProtection="0"/>
  </cellStyleXfs>
  <cellXfs count="135">
    <xf numFmtId="0" fontId="0" fillId="0" borderId="0" xfId="0"/>
    <xf numFmtId="0" fontId="2" fillId="0" borderId="0" xfId="0" applyFont="1"/>
    <xf numFmtId="0" fontId="3" fillId="0" borderId="0" xfId="0" applyFont="1"/>
    <xf numFmtId="0" fontId="4" fillId="0" borderId="0" xfId="0" applyFont="1"/>
    <xf numFmtId="0" fontId="2" fillId="0" borderId="1" xfId="0" applyFont="1" applyBorder="1"/>
    <xf numFmtId="0" fontId="5" fillId="2" borderId="0" xfId="0" applyFont="1" applyFill="1"/>
    <xf numFmtId="0" fontId="4" fillId="0" borderId="1" xfId="0" applyFont="1" applyBorder="1"/>
    <xf numFmtId="0" fontId="2" fillId="0" borderId="0" xfId="0" applyFont="1" applyAlignment="1">
      <alignment horizontal="center"/>
    </xf>
    <xf numFmtId="0" fontId="6" fillId="0" borderId="6" xfId="0" applyFont="1" applyBorder="1"/>
    <xf numFmtId="0" fontId="6" fillId="0" borderId="8" xfId="0" applyFont="1" applyBorder="1"/>
    <xf numFmtId="0" fontId="4" fillId="0" borderId="10" xfId="0" applyFont="1" applyBorder="1"/>
    <xf numFmtId="0" fontId="3" fillId="0" borderId="1" xfId="0" applyFont="1" applyBorder="1"/>
    <xf numFmtId="0" fontId="6" fillId="0" borderId="15" xfId="0" applyFont="1" applyBorder="1"/>
    <xf numFmtId="0" fontId="6" fillId="0" borderId="19" xfId="0" applyFont="1" applyBorder="1"/>
    <xf numFmtId="0" fontId="4" fillId="0" borderId="11" xfId="0" applyFont="1" applyBorder="1"/>
    <xf numFmtId="0" fontId="3" fillId="0" borderId="9" xfId="0" applyFont="1" applyBorder="1"/>
    <xf numFmtId="0" fontId="3" fillId="3" borderId="3" xfId="0" applyFont="1" applyFill="1" applyBorder="1" applyAlignment="1">
      <alignment vertical="center" wrapText="1"/>
    </xf>
    <xf numFmtId="0" fontId="3" fillId="0" borderId="0" xfId="0" applyFont="1" applyAlignment="1">
      <alignment vertical="center"/>
    </xf>
    <xf numFmtId="0" fontId="8" fillId="0" borderId="0" xfId="0" applyFont="1" applyAlignment="1">
      <alignment horizontal="left" vertical="center" wrapText="1"/>
    </xf>
    <xf numFmtId="0" fontId="3" fillId="5" borderId="3" xfId="0" applyFont="1" applyFill="1" applyBorder="1" applyAlignme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9" fillId="2" borderId="7" xfId="0" applyFont="1" applyFill="1" applyBorder="1" applyAlignment="1">
      <alignment horizontal="center" vertical="center"/>
    </xf>
    <xf numFmtId="0" fontId="8" fillId="0" borderId="0" xfId="0" applyFont="1" applyAlignment="1">
      <alignment horizontal="left" vertical="center"/>
    </xf>
    <xf numFmtId="0" fontId="10" fillId="0" borderId="0" xfId="0" applyFont="1" applyAlignment="1">
      <alignment horizontal="left" vertical="center"/>
    </xf>
    <xf numFmtId="0" fontId="5" fillId="2" borderId="0" xfId="0" applyFont="1" applyFill="1" applyAlignment="1">
      <alignment horizontal="left" vertical="center"/>
    </xf>
    <xf numFmtId="0" fontId="10" fillId="0" borderId="0" xfId="0" applyFont="1" applyAlignment="1">
      <alignment horizontal="left" vertical="center" wrapText="1"/>
    </xf>
    <xf numFmtId="0" fontId="3" fillId="3" borderId="14" xfId="0" applyFont="1" applyFill="1" applyBorder="1" applyAlignment="1">
      <alignment vertical="center" wrapText="1"/>
    </xf>
    <xf numFmtId="0" fontId="10" fillId="0" borderId="24" xfId="0" applyFont="1" applyBorder="1" applyAlignment="1">
      <alignment horizontal="left" vertical="center"/>
    </xf>
    <xf numFmtId="2" fontId="3" fillId="5" borderId="25" xfId="0" applyNumberFormat="1" applyFont="1" applyFill="1" applyBorder="1" applyAlignment="1">
      <alignment vertical="center"/>
    </xf>
    <xf numFmtId="0" fontId="3" fillId="0" borderId="0" xfId="0" applyFont="1" applyAlignment="1">
      <alignment horizontal="left"/>
    </xf>
    <xf numFmtId="2" fontId="3" fillId="5" borderId="3" xfId="0" applyNumberFormat="1" applyFont="1" applyFill="1" applyBorder="1" applyAlignment="1">
      <alignment vertical="center"/>
    </xf>
    <xf numFmtId="0" fontId="3" fillId="0" borderId="24" xfId="0" applyFont="1" applyBorder="1"/>
    <xf numFmtId="0" fontId="3" fillId="0" borderId="24" xfId="0" applyFont="1" applyBorder="1" applyAlignment="1">
      <alignment horizontal="left"/>
    </xf>
    <xf numFmtId="0" fontId="8"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vertical="center"/>
    </xf>
    <xf numFmtId="0" fontId="3" fillId="6" borderId="3" xfId="0" applyFont="1" applyFill="1" applyBorder="1" applyAlignment="1">
      <alignment vertical="center" wrapText="1"/>
    </xf>
    <xf numFmtId="2" fontId="3" fillId="0" borderId="0" xfId="0" applyNumberFormat="1" applyFont="1" applyAlignment="1">
      <alignment vertical="center"/>
    </xf>
    <xf numFmtId="2" fontId="8" fillId="5" borderId="3" xfId="0" applyNumberFormat="1" applyFont="1" applyFill="1" applyBorder="1" applyAlignment="1">
      <alignment vertical="center"/>
    </xf>
    <xf numFmtId="0" fontId="3" fillId="0" borderId="7" xfId="0" applyFont="1" applyBorder="1" applyAlignment="1">
      <alignment horizontal="left" vertical="center"/>
    </xf>
    <xf numFmtId="0" fontId="3" fillId="0" borderId="7" xfId="0" applyFont="1" applyBorder="1" applyAlignment="1">
      <alignment horizontal="center" vertical="center"/>
    </xf>
    <xf numFmtId="0" fontId="3" fillId="0" borderId="7" xfId="0" applyFont="1" applyBorder="1" applyAlignment="1">
      <alignment vertical="center"/>
    </xf>
    <xf numFmtId="0" fontId="13" fillId="0" borderId="0" xfId="0" applyFont="1"/>
    <xf numFmtId="0" fontId="4" fillId="3" borderId="3" xfId="0" applyFont="1" applyFill="1" applyBorder="1" applyAlignment="1">
      <alignment vertical="center" wrapText="1"/>
    </xf>
    <xf numFmtId="0" fontId="4" fillId="3" borderId="14" xfId="0" applyFont="1" applyFill="1" applyBorder="1" applyAlignment="1">
      <alignment vertical="center" wrapText="1"/>
    </xf>
    <xf numFmtId="0" fontId="8" fillId="7" borderId="0" xfId="0" applyFont="1" applyFill="1" applyAlignment="1">
      <alignment horizontal="left" vertical="center"/>
    </xf>
    <xf numFmtId="0" fontId="2" fillId="0" borderId="24" xfId="0" applyFont="1" applyBorder="1"/>
    <xf numFmtId="0" fontId="9" fillId="0" borderId="0" xfId="0" applyFont="1" applyAlignment="1">
      <alignment horizontal="center" vertical="center"/>
    </xf>
    <xf numFmtId="0" fontId="9" fillId="0" borderId="0" xfId="0" applyFont="1" applyAlignment="1">
      <alignment vertical="center"/>
    </xf>
    <xf numFmtId="0" fontId="10" fillId="0" borderId="24" xfId="0" applyFont="1" applyBorder="1" applyAlignment="1">
      <alignment horizontal="left" vertical="center" wrapText="1"/>
    </xf>
    <xf numFmtId="3" fontId="2" fillId="3" borderId="2" xfId="0" applyNumberFormat="1" applyFont="1" applyFill="1" applyBorder="1" applyAlignment="1">
      <alignment horizontal="center"/>
    </xf>
    <xf numFmtId="3" fontId="2" fillId="3" borderId="3" xfId="0" applyNumberFormat="1" applyFont="1" applyFill="1" applyBorder="1" applyAlignment="1">
      <alignment horizontal="center"/>
    </xf>
    <xf numFmtId="3" fontId="2" fillId="3" borderId="4" xfId="0" applyNumberFormat="1" applyFont="1" applyFill="1" applyBorder="1" applyAlignment="1">
      <alignment horizontal="center"/>
    </xf>
    <xf numFmtId="3" fontId="2" fillId="3" borderId="5" xfId="0" applyNumberFormat="1" applyFont="1" applyFill="1" applyBorder="1" applyAlignment="1">
      <alignment horizontal="center"/>
    </xf>
    <xf numFmtId="3" fontId="2" fillId="4" borderId="7" xfId="0" applyNumberFormat="1" applyFont="1" applyFill="1" applyBorder="1" applyAlignment="1">
      <alignment horizontal="center"/>
    </xf>
    <xf numFmtId="3" fontId="2" fillId="0" borderId="0" xfId="0" applyNumberFormat="1" applyFont="1" applyAlignment="1">
      <alignment horizontal="center"/>
    </xf>
    <xf numFmtId="3" fontId="2" fillId="4" borderId="9" xfId="0" applyNumberFormat="1" applyFont="1" applyFill="1" applyBorder="1" applyAlignment="1">
      <alignment horizontal="center"/>
    </xf>
    <xf numFmtId="3" fontId="2" fillId="4" borderId="11" xfId="0" applyNumberFormat="1" applyFont="1" applyFill="1" applyBorder="1" applyAlignment="1">
      <alignment horizontal="center"/>
    </xf>
    <xf numFmtId="3" fontId="3" fillId="3" borderId="2" xfId="0" applyNumberFormat="1" applyFont="1" applyFill="1" applyBorder="1" applyAlignment="1">
      <alignment horizontal="center"/>
    </xf>
    <xf numFmtId="3" fontId="3" fillId="3" borderId="3" xfId="0" applyNumberFormat="1" applyFont="1" applyFill="1" applyBorder="1" applyAlignment="1">
      <alignment horizontal="center"/>
    </xf>
    <xf numFmtId="3" fontId="3" fillId="3" borderId="13" xfId="0" applyNumberFormat="1" applyFont="1" applyFill="1" applyBorder="1" applyAlignment="1">
      <alignment horizontal="center"/>
    </xf>
    <xf numFmtId="3" fontId="3" fillId="3" borderId="14" xfId="0" applyNumberFormat="1" applyFont="1" applyFill="1" applyBorder="1" applyAlignment="1">
      <alignment horizontal="center"/>
    </xf>
    <xf numFmtId="3" fontId="3" fillId="4" borderId="16" xfId="0" applyNumberFormat="1" applyFont="1" applyFill="1" applyBorder="1" applyAlignment="1">
      <alignment horizontal="center"/>
    </xf>
    <xf numFmtId="3" fontId="3" fillId="4" borderId="17" xfId="0" applyNumberFormat="1" applyFont="1" applyFill="1" applyBorder="1" applyAlignment="1">
      <alignment horizontal="center"/>
    </xf>
    <xf numFmtId="3" fontId="3" fillId="0" borderId="0" xfId="0" applyNumberFormat="1" applyFont="1" applyAlignment="1">
      <alignment horizontal="center"/>
    </xf>
    <xf numFmtId="3" fontId="3" fillId="0" borderId="0" xfId="0" applyNumberFormat="1" applyFont="1"/>
    <xf numFmtId="3" fontId="3" fillId="4" borderId="11" xfId="0" applyNumberFormat="1" applyFont="1" applyFill="1" applyBorder="1" applyAlignment="1">
      <alignment horizontal="center"/>
    </xf>
    <xf numFmtId="3" fontId="3" fillId="4" borderId="4" xfId="0" applyNumberFormat="1" applyFont="1" applyFill="1" applyBorder="1" applyAlignment="1">
      <alignment horizontal="center"/>
    </xf>
    <xf numFmtId="3" fontId="2" fillId="0" borderId="0" xfId="0" applyNumberFormat="1" applyFont="1"/>
    <xf numFmtId="9" fontId="3" fillId="4" borderId="4" xfId="1" applyFont="1" applyFill="1" applyBorder="1" applyAlignment="1">
      <alignment horizontal="center"/>
    </xf>
    <xf numFmtId="9" fontId="3" fillId="4" borderId="5" xfId="1" applyFont="1" applyFill="1" applyBorder="1" applyAlignment="1">
      <alignment horizontal="center"/>
    </xf>
    <xf numFmtId="9" fontId="3" fillId="4" borderId="20" xfId="1" applyFont="1" applyFill="1" applyBorder="1" applyAlignment="1">
      <alignment horizontal="center"/>
    </xf>
    <xf numFmtId="9" fontId="3" fillId="4" borderId="21" xfId="1" applyFont="1" applyFill="1" applyBorder="1" applyAlignment="1">
      <alignment horizontal="center"/>
    </xf>
    <xf numFmtId="0" fontId="0" fillId="0" borderId="27" xfId="0" applyBorder="1"/>
    <xf numFmtId="0" fontId="0" fillId="0" borderId="9" xfId="0" applyBorder="1" applyAlignment="1">
      <alignment horizontal="left"/>
    </xf>
    <xf numFmtId="0" fontId="16" fillId="0" borderId="9" xfId="0" applyFont="1" applyBorder="1" applyAlignment="1">
      <alignment horizontal="left"/>
    </xf>
    <xf numFmtId="0" fontId="0" fillId="0" borderId="28" xfId="0" applyBorder="1"/>
    <xf numFmtId="164" fontId="0" fillId="0" borderId="26" xfId="0" applyNumberFormat="1" applyBorder="1"/>
    <xf numFmtId="0" fontId="0" fillId="0" borderId="29" xfId="0" applyBorder="1"/>
    <xf numFmtId="0" fontId="17" fillId="0" borderId="0" xfId="0" applyFont="1"/>
    <xf numFmtId="0" fontId="15" fillId="0" borderId="18" xfId="0" applyFont="1" applyBorder="1"/>
    <xf numFmtId="17" fontId="15" fillId="0" borderId="11" xfId="0" applyNumberFormat="1" applyFont="1" applyBorder="1"/>
    <xf numFmtId="0" fontId="18" fillId="0" borderId="29" xfId="0" applyFont="1" applyBorder="1"/>
    <xf numFmtId="2" fontId="3" fillId="3" borderId="14" xfId="0" applyNumberFormat="1" applyFont="1" applyFill="1" applyBorder="1" applyAlignment="1">
      <alignment vertical="center" wrapText="1"/>
    </xf>
    <xf numFmtId="2" fontId="3" fillId="3" borderId="3" xfId="0" applyNumberFormat="1" applyFont="1" applyFill="1" applyBorder="1" applyAlignment="1">
      <alignment vertical="center" wrapText="1"/>
    </xf>
    <xf numFmtId="9" fontId="3" fillId="5" borderId="25" xfId="1" applyFont="1" applyFill="1" applyBorder="1" applyAlignment="1">
      <alignment vertical="center"/>
    </xf>
    <xf numFmtId="9" fontId="3" fillId="3" borderId="3" xfId="0" applyNumberFormat="1" applyFont="1" applyFill="1" applyBorder="1" applyAlignment="1">
      <alignment vertical="center" wrapText="1"/>
    </xf>
    <xf numFmtId="0" fontId="8" fillId="0" borderId="35" xfId="0" applyFont="1" applyBorder="1" applyAlignment="1">
      <alignment horizontal="right"/>
    </xf>
    <xf numFmtId="17" fontId="8" fillId="0" borderId="36" xfId="0" applyNumberFormat="1" applyFont="1" applyBorder="1" applyAlignment="1">
      <alignment horizontal="right"/>
    </xf>
    <xf numFmtId="0" fontId="18" fillId="0" borderId="26" xfId="0" applyFont="1" applyBorder="1" applyAlignment="1">
      <alignment horizontal="right"/>
    </xf>
    <xf numFmtId="0" fontId="0" fillId="0" borderId="27" xfId="0" applyBorder="1" applyAlignment="1">
      <alignment horizontal="right"/>
    </xf>
    <xf numFmtId="0" fontId="0" fillId="0" borderId="9" xfId="0" applyBorder="1" applyAlignment="1">
      <alignment horizontal="right"/>
    </xf>
    <xf numFmtId="0" fontId="16" fillId="0" borderId="9" xfId="0" applyFont="1" applyBorder="1" applyAlignment="1">
      <alignment horizontal="right"/>
    </xf>
    <xf numFmtId="0" fontId="0" fillId="0" borderId="28" xfId="0" applyBorder="1" applyAlignment="1">
      <alignment horizontal="right"/>
    </xf>
    <xf numFmtId="164" fontId="0" fillId="0" borderId="26" xfId="0" applyNumberFormat="1" applyBorder="1" applyAlignment="1">
      <alignment horizontal="right"/>
    </xf>
    <xf numFmtId="0" fontId="0" fillId="0" borderId="29" xfId="0" applyBorder="1" applyAlignment="1">
      <alignment horizontal="right"/>
    </xf>
    <xf numFmtId="0" fontId="0" fillId="0" borderId="9" xfId="0" applyBorder="1"/>
    <xf numFmtId="0" fontId="0" fillId="0" borderId="37" xfId="0" applyBorder="1"/>
    <xf numFmtId="0" fontId="0" fillId="0" borderId="18" xfId="0" applyBorder="1"/>
    <xf numFmtId="0" fontId="15" fillId="0" borderId="11" xfId="0" applyFont="1" applyBorder="1"/>
    <xf numFmtId="0" fontId="15" fillId="0" borderId="10" xfId="0" applyFont="1" applyBorder="1"/>
    <xf numFmtId="0" fontId="3" fillId="6" borderId="0" xfId="0" applyFont="1" applyFill="1" applyAlignment="1">
      <alignment vertical="center" wrapText="1"/>
    </xf>
    <xf numFmtId="0" fontId="3" fillId="5" borderId="0" xfId="0" applyFont="1" applyFill="1" applyAlignment="1">
      <alignment vertical="center"/>
    </xf>
    <xf numFmtId="0" fontId="9" fillId="2" borderId="7" xfId="0" applyFont="1" applyFill="1" applyBorder="1" applyAlignment="1">
      <alignment horizontal="center" vertical="center" wrapText="1"/>
    </xf>
    <xf numFmtId="0" fontId="3" fillId="0" borderId="0" xfId="0" applyFont="1" applyAlignment="1">
      <alignment horizontal="center" vertical="center" wrapText="1"/>
    </xf>
    <xf numFmtId="0" fontId="3" fillId="4" borderId="30" xfId="1" applyNumberFormat="1" applyFont="1" applyFill="1" applyBorder="1" applyAlignment="1">
      <alignment horizontal="center"/>
    </xf>
    <xf numFmtId="0" fontId="3" fillId="4" borderId="31" xfId="1" applyNumberFormat="1" applyFont="1" applyFill="1" applyBorder="1" applyAlignment="1">
      <alignment horizontal="center"/>
    </xf>
    <xf numFmtId="0" fontId="3" fillId="4" borderId="32" xfId="1" applyNumberFormat="1" applyFont="1" applyFill="1" applyBorder="1" applyAlignment="1">
      <alignment horizontal="center"/>
    </xf>
    <xf numFmtId="0" fontId="3" fillId="4" borderId="2" xfId="1" applyNumberFormat="1" applyFont="1" applyFill="1" applyBorder="1" applyAlignment="1">
      <alignment horizontal="center"/>
    </xf>
    <xf numFmtId="0" fontId="3" fillId="4" borderId="3" xfId="1" applyNumberFormat="1" applyFont="1" applyFill="1" applyBorder="1" applyAlignment="1">
      <alignment horizontal="center"/>
    </xf>
    <xf numFmtId="0" fontId="3" fillId="4" borderId="33" xfId="1" applyNumberFormat="1" applyFont="1" applyFill="1" applyBorder="1" applyAlignment="1">
      <alignment horizontal="center"/>
    </xf>
    <xf numFmtId="0" fontId="3" fillId="4" borderId="4" xfId="1" applyNumberFormat="1" applyFont="1" applyFill="1" applyBorder="1" applyAlignment="1">
      <alignment horizontal="center"/>
    </xf>
    <xf numFmtId="0" fontId="3" fillId="4" borderId="5" xfId="1" applyNumberFormat="1" applyFont="1" applyFill="1" applyBorder="1" applyAlignment="1">
      <alignment horizontal="center"/>
    </xf>
    <xf numFmtId="0" fontId="3" fillId="4" borderId="34" xfId="1" applyNumberFormat="1" applyFont="1" applyFill="1" applyBorder="1" applyAlignment="1">
      <alignment horizontal="center"/>
    </xf>
    <xf numFmtId="0" fontId="1" fillId="2" borderId="0" xfId="0" applyFont="1" applyFill="1" applyAlignment="1">
      <alignment horizontal="left" vertical="center"/>
    </xf>
    <xf numFmtId="0" fontId="5" fillId="2" borderId="12" xfId="0" applyFont="1" applyFill="1" applyBorder="1" applyAlignment="1">
      <alignment horizontal="center"/>
    </xf>
    <xf numFmtId="0" fontId="5" fillId="2" borderId="0" xfId="0" applyFont="1" applyFill="1" applyAlignment="1">
      <alignment horizontal="center"/>
    </xf>
    <xf numFmtId="0" fontId="7" fillId="2" borderId="0" xfId="0" applyFont="1" applyFill="1" applyAlignment="1">
      <alignment horizontal="left"/>
    </xf>
    <xf numFmtId="0" fontId="3" fillId="0" borderId="0" xfId="0" applyFont="1" applyAlignment="1">
      <alignment horizontal="center" wrapText="1"/>
    </xf>
    <xf numFmtId="0" fontId="3" fillId="0" borderId="0" xfId="0" applyFont="1" applyAlignment="1">
      <alignment horizontal="center" vertical="center"/>
    </xf>
    <xf numFmtId="0" fontId="8" fillId="0" borderId="22" xfId="0" applyFont="1" applyBorder="1" applyAlignment="1">
      <alignment horizontal="center" vertical="center"/>
    </xf>
    <xf numFmtId="0" fontId="8" fillId="0" borderId="15" xfId="0" applyFont="1" applyBorder="1" applyAlignment="1">
      <alignment horizontal="center" vertical="center"/>
    </xf>
    <xf numFmtId="0" fontId="8" fillId="0" borderId="23" xfId="0" applyFont="1" applyBorder="1" applyAlignment="1">
      <alignment horizontal="center" vertical="center"/>
    </xf>
    <xf numFmtId="0" fontId="7" fillId="2" borderId="0" xfId="0" applyFont="1" applyFill="1" applyAlignment="1">
      <alignment horizontal="left" vertical="center"/>
    </xf>
    <xf numFmtId="0" fontId="10" fillId="0" borderId="0" xfId="0" applyFont="1" applyAlignment="1">
      <alignment horizontal="left" vertical="center" wrapText="1"/>
    </xf>
    <xf numFmtId="0" fontId="8" fillId="0" borderId="38" xfId="0" applyFont="1" applyBorder="1" applyAlignment="1">
      <alignment horizontal="center" vertical="center"/>
    </xf>
    <xf numFmtId="0" fontId="8" fillId="0" borderId="0" xfId="0" applyFont="1" applyAlignment="1">
      <alignment horizontal="center" vertical="center"/>
    </xf>
    <xf numFmtId="0" fontId="2" fillId="0" borderId="0" xfId="0" applyFont="1" applyAlignment="1">
      <alignment horizontal="center" wrapText="1"/>
    </xf>
    <xf numFmtId="0" fontId="2" fillId="0" borderId="0" xfId="0" applyFont="1" applyAlignment="1">
      <alignment horizontal="left" wrapText="1"/>
    </xf>
    <xf numFmtId="9" fontId="3" fillId="3" borderId="22" xfId="1" applyFont="1" applyFill="1" applyBorder="1" applyAlignment="1">
      <alignment horizontal="center" vertical="center" wrapText="1"/>
    </xf>
    <xf numFmtId="9" fontId="3" fillId="3" borderId="15" xfId="1" applyFont="1" applyFill="1" applyBorder="1" applyAlignment="1">
      <alignment horizontal="center" vertical="center" wrapText="1"/>
    </xf>
    <xf numFmtId="9" fontId="3" fillId="3" borderId="23" xfId="1" applyFont="1" applyFill="1" applyBorder="1" applyAlignment="1">
      <alignment horizontal="center" vertical="center" wrapText="1"/>
    </xf>
    <xf numFmtId="9" fontId="3" fillId="3" borderId="22" xfId="0" applyNumberFormat="1" applyFont="1" applyFill="1" applyBorder="1" applyAlignment="1">
      <alignment horizontal="center" vertical="center" wrapText="1"/>
    </xf>
    <xf numFmtId="9" fontId="3" fillId="3" borderId="23" xfId="0" applyNumberFormat="1"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5823F-2BAA-4AEE-8834-67519B0D1541}">
  <dimension ref="A1:C25"/>
  <sheetViews>
    <sheetView zoomScale="115" zoomScaleNormal="115" workbookViewId="0">
      <selection activeCell="C23" sqref="C23"/>
    </sheetView>
  </sheetViews>
  <sheetFormatPr defaultColWidth="8.7109375" defaultRowHeight="14.25" x14ac:dyDescent="0.2"/>
  <cols>
    <col min="1" max="1" width="40" style="1" customWidth="1"/>
    <col min="2" max="2" width="24.5703125" style="1" customWidth="1"/>
    <col min="3" max="3" width="21.5703125" style="1" customWidth="1"/>
    <col min="4" max="16384" width="8.7109375" style="1"/>
  </cols>
  <sheetData>
    <row r="1" spans="1:3" ht="18" x14ac:dyDescent="0.2">
      <c r="A1" s="115" t="s">
        <v>0</v>
      </c>
      <c r="B1" s="115"/>
    </row>
    <row r="2" spans="1:3" x14ac:dyDescent="0.2">
      <c r="A2" s="2" t="s">
        <v>1</v>
      </c>
      <c r="B2" s="1" t="s">
        <v>2</v>
      </c>
    </row>
    <row r="3" spans="1:3" x14ac:dyDescent="0.2">
      <c r="A3" s="3" t="s">
        <v>3</v>
      </c>
    </row>
    <row r="5" spans="1:3" x14ac:dyDescent="0.2">
      <c r="A5" s="4"/>
      <c r="B5" s="5" t="s">
        <v>4</v>
      </c>
      <c r="C5" s="5" t="s">
        <v>5</v>
      </c>
    </row>
    <row r="6" spans="1:3" ht="21.6" customHeight="1" x14ac:dyDescent="0.2">
      <c r="A6" s="6" t="s">
        <v>6</v>
      </c>
    </row>
    <row r="7" spans="1:3" ht="11.45" customHeight="1" x14ac:dyDescent="0.2">
      <c r="A7" s="6"/>
      <c r="B7" s="7"/>
      <c r="C7" s="7"/>
    </row>
    <row r="8" spans="1:3" x14ac:dyDescent="0.2">
      <c r="A8" s="2" t="s">
        <v>7</v>
      </c>
      <c r="B8" s="51" t="s">
        <v>183</v>
      </c>
      <c r="C8" s="52" t="s">
        <v>183</v>
      </c>
    </row>
    <row r="9" spans="1:3" ht="15" thickBot="1" x14ac:dyDescent="0.25">
      <c r="A9" s="2" t="s">
        <v>8</v>
      </c>
      <c r="B9" s="53"/>
      <c r="C9" s="54"/>
    </row>
    <row r="10" spans="1:3" x14ac:dyDescent="0.2">
      <c r="A10" s="8" t="s">
        <v>9</v>
      </c>
      <c r="B10" s="55">
        <f>SUM(B8:B9)</f>
        <v>0</v>
      </c>
      <c r="C10" s="55">
        <f>SUM(C8:C9)</f>
        <v>0</v>
      </c>
    </row>
    <row r="11" spans="1:3" x14ac:dyDescent="0.2">
      <c r="A11" s="4"/>
      <c r="B11" s="56"/>
      <c r="C11" s="56"/>
    </row>
    <row r="12" spans="1:3" x14ac:dyDescent="0.2">
      <c r="A12" s="6" t="s">
        <v>10</v>
      </c>
      <c r="B12" s="56"/>
      <c r="C12" s="56"/>
    </row>
    <row r="13" spans="1:3" x14ac:dyDescent="0.2">
      <c r="A13" s="6"/>
      <c r="B13" s="56"/>
      <c r="C13" s="56"/>
    </row>
    <row r="14" spans="1:3" x14ac:dyDescent="0.2">
      <c r="A14" s="2" t="s">
        <v>7</v>
      </c>
      <c r="B14" s="51"/>
      <c r="C14" s="52"/>
    </row>
    <row r="15" spans="1:3" ht="15" thickBot="1" x14ac:dyDescent="0.25">
      <c r="A15" s="2" t="s">
        <v>8</v>
      </c>
      <c r="B15" s="53"/>
      <c r="C15" s="54"/>
    </row>
    <row r="16" spans="1:3" x14ac:dyDescent="0.2">
      <c r="A16" s="8" t="s">
        <v>9</v>
      </c>
      <c r="B16" s="55">
        <f>SUM(B14:B15)</f>
        <v>0</v>
      </c>
      <c r="C16" s="55">
        <f>SUM(C14:C15)</f>
        <v>0</v>
      </c>
    </row>
    <row r="17" spans="1:3" x14ac:dyDescent="0.2">
      <c r="A17" s="4"/>
      <c r="B17" s="56"/>
      <c r="C17" s="56"/>
    </row>
    <row r="18" spans="1:3" x14ac:dyDescent="0.2">
      <c r="A18" s="6" t="s">
        <v>11</v>
      </c>
      <c r="B18" s="56"/>
      <c r="C18" s="56"/>
    </row>
    <row r="19" spans="1:3" x14ac:dyDescent="0.2">
      <c r="A19" s="6"/>
      <c r="B19" s="56"/>
      <c r="C19" s="56"/>
    </row>
    <row r="20" spans="1:3" x14ac:dyDescent="0.2">
      <c r="A20" s="2" t="s">
        <v>7</v>
      </c>
      <c r="B20" s="51"/>
      <c r="C20" s="52"/>
    </row>
    <row r="21" spans="1:3" ht="15" thickBot="1" x14ac:dyDescent="0.25">
      <c r="A21" s="2" t="s">
        <v>8</v>
      </c>
      <c r="B21" s="53"/>
      <c r="C21" s="54"/>
    </row>
    <row r="22" spans="1:3" ht="15" thickBot="1" x14ac:dyDescent="0.25">
      <c r="A22" s="9" t="s">
        <v>9</v>
      </c>
      <c r="B22" s="57">
        <f>SUM(B20:B21)</f>
        <v>0</v>
      </c>
      <c r="C22" s="57">
        <f>SUM(C20:C21)</f>
        <v>0</v>
      </c>
    </row>
    <row r="23" spans="1:3" ht="15" thickBot="1" x14ac:dyDescent="0.25">
      <c r="A23" s="10" t="s">
        <v>12</v>
      </c>
      <c r="B23" s="58" t="s">
        <v>183</v>
      </c>
      <c r="C23" s="58" t="s">
        <v>183</v>
      </c>
    </row>
    <row r="25" spans="1:3" x14ac:dyDescent="0.2">
      <c r="A25" s="1" t="s">
        <v>13</v>
      </c>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10056-9762-449D-B00C-1A7474E6FDD7}">
  <dimension ref="A1:I44"/>
  <sheetViews>
    <sheetView tabSelected="1" topLeftCell="A14" zoomScale="115" zoomScaleNormal="115" workbookViewId="0">
      <selection activeCell="D30" sqref="D30"/>
    </sheetView>
  </sheetViews>
  <sheetFormatPr defaultColWidth="8.7109375" defaultRowHeight="14.25" x14ac:dyDescent="0.2"/>
  <cols>
    <col min="1" max="1" width="51.85546875" style="1" customWidth="1"/>
    <col min="2" max="2" width="13.28515625" style="1" customWidth="1"/>
    <col min="3" max="3" width="12.85546875" style="1" customWidth="1"/>
    <col min="4" max="9" width="11.28515625" style="1" customWidth="1"/>
    <col min="10" max="16384" width="8.7109375" style="1"/>
  </cols>
  <sheetData>
    <row r="1" spans="1:9" ht="18" x14ac:dyDescent="0.2">
      <c r="A1" s="115" t="s">
        <v>14</v>
      </c>
      <c r="B1" s="115"/>
    </row>
    <row r="2" spans="1:9" x14ac:dyDescent="0.2">
      <c r="A2" s="2" t="s">
        <v>1</v>
      </c>
    </row>
    <row r="3" spans="1:9" x14ac:dyDescent="0.2">
      <c r="A3" s="3" t="s">
        <v>15</v>
      </c>
    </row>
    <row r="5" spans="1:9" x14ac:dyDescent="0.2">
      <c r="A5" s="11"/>
      <c r="B5" s="116">
        <v>2022</v>
      </c>
      <c r="C5" s="117"/>
      <c r="D5" s="117">
        <v>2023</v>
      </c>
      <c r="E5" s="117"/>
      <c r="F5" s="117">
        <v>2024</v>
      </c>
      <c r="G5" s="117"/>
      <c r="H5" s="117" t="s">
        <v>16</v>
      </c>
      <c r="I5" s="117"/>
    </row>
    <row r="6" spans="1:9" x14ac:dyDescent="0.2">
      <c r="A6" s="11"/>
      <c r="B6" s="5" t="s">
        <v>5</v>
      </c>
      <c r="C6" s="5" t="s">
        <v>17</v>
      </c>
      <c r="D6" s="5" t="s">
        <v>5</v>
      </c>
      <c r="E6" s="5" t="s">
        <v>17</v>
      </c>
      <c r="F6" s="5" t="s">
        <v>5</v>
      </c>
      <c r="G6" s="5" t="s">
        <v>17</v>
      </c>
      <c r="H6" s="5" t="s">
        <v>5</v>
      </c>
      <c r="I6" s="5" t="s">
        <v>17</v>
      </c>
    </row>
    <row r="7" spans="1:9" ht="21.6" customHeight="1" x14ac:dyDescent="0.2">
      <c r="A7" s="6" t="s">
        <v>18</v>
      </c>
      <c r="B7" s="2"/>
      <c r="C7" s="2"/>
      <c r="D7" s="2"/>
      <c r="E7" s="2"/>
      <c r="F7" s="2"/>
      <c r="G7" s="2"/>
      <c r="H7" s="2"/>
      <c r="I7" s="2"/>
    </row>
    <row r="8" spans="1:9" ht="15" customHeight="1" x14ac:dyDescent="0.2">
      <c r="A8" s="2" t="s">
        <v>184</v>
      </c>
      <c r="B8" s="59">
        <v>100</v>
      </c>
      <c r="C8" s="60">
        <v>100</v>
      </c>
      <c r="D8" s="60">
        <v>87</v>
      </c>
      <c r="E8" s="60">
        <v>56</v>
      </c>
      <c r="F8" s="60">
        <v>84</v>
      </c>
      <c r="G8" s="60">
        <v>44</v>
      </c>
      <c r="H8" s="60">
        <v>81</v>
      </c>
      <c r="I8" s="60">
        <v>42</v>
      </c>
    </row>
    <row r="9" spans="1:9" ht="15" thickBot="1" x14ac:dyDescent="0.25">
      <c r="A9" s="2" t="s">
        <v>19</v>
      </c>
      <c r="B9" s="61">
        <v>0</v>
      </c>
      <c r="C9" s="62">
        <v>0</v>
      </c>
      <c r="D9" s="62">
        <v>0</v>
      </c>
      <c r="E9" s="62">
        <v>0</v>
      </c>
      <c r="F9" s="62">
        <v>0</v>
      </c>
      <c r="G9" s="62">
        <v>0</v>
      </c>
      <c r="H9" s="62">
        <v>0</v>
      </c>
      <c r="I9" s="62">
        <v>0</v>
      </c>
    </row>
    <row r="10" spans="1:9" ht="15" thickBot="1" x14ac:dyDescent="0.25">
      <c r="A10" s="12" t="s">
        <v>185</v>
      </c>
      <c r="B10" s="63">
        <f>SUM(B8:B9)</f>
        <v>100</v>
      </c>
      <c r="C10" s="64">
        <f t="shared" ref="C10:I10" si="0">SUM(C8:C9)</f>
        <v>100</v>
      </c>
      <c r="D10" s="64">
        <f t="shared" si="0"/>
        <v>87</v>
      </c>
      <c r="E10" s="64">
        <f t="shared" si="0"/>
        <v>56</v>
      </c>
      <c r="F10" s="64">
        <f t="shared" si="0"/>
        <v>84</v>
      </c>
      <c r="G10" s="64">
        <f t="shared" si="0"/>
        <v>44</v>
      </c>
      <c r="H10" s="64">
        <f t="shared" si="0"/>
        <v>81</v>
      </c>
      <c r="I10" s="64">
        <f t="shared" si="0"/>
        <v>42</v>
      </c>
    </row>
    <row r="11" spans="1:9" x14ac:dyDescent="0.2">
      <c r="A11" s="11"/>
      <c r="B11" s="65"/>
      <c r="C11" s="65"/>
      <c r="D11" s="65"/>
      <c r="E11" s="66"/>
      <c r="F11" s="66"/>
      <c r="G11" s="66"/>
      <c r="H11" s="66"/>
      <c r="I11" s="66"/>
    </row>
    <row r="12" spans="1:9" x14ac:dyDescent="0.2">
      <c r="A12" s="6" t="s">
        <v>20</v>
      </c>
      <c r="B12" s="65"/>
      <c r="C12" s="65"/>
      <c r="D12" s="65"/>
      <c r="E12" s="66"/>
      <c r="F12" s="66"/>
      <c r="G12" s="66"/>
      <c r="H12" s="66"/>
      <c r="I12" s="66"/>
    </row>
    <row r="13" spans="1:9" x14ac:dyDescent="0.2">
      <c r="A13" s="2" t="s">
        <v>21</v>
      </c>
      <c r="B13" s="60">
        <v>1683.49</v>
      </c>
      <c r="C13" s="60">
        <v>2892643</v>
      </c>
      <c r="D13" s="60">
        <v>1172.0999999999999</v>
      </c>
      <c r="E13" s="60">
        <v>1634995</v>
      </c>
      <c r="F13" s="60">
        <v>1140.3800000000001</v>
      </c>
      <c r="G13" s="60">
        <v>3479409</v>
      </c>
      <c r="H13" s="60">
        <v>10241.540000000001</v>
      </c>
      <c r="I13" s="60">
        <v>8891854</v>
      </c>
    </row>
    <row r="14" spans="1:9" x14ac:dyDescent="0.2">
      <c r="A14" s="2" t="s">
        <v>22</v>
      </c>
      <c r="B14" s="60">
        <v>36991.89</v>
      </c>
      <c r="C14" s="60">
        <v>49672513</v>
      </c>
      <c r="D14" s="60">
        <v>35742.46</v>
      </c>
      <c r="E14" s="60">
        <v>31217315</v>
      </c>
      <c r="F14" s="60">
        <v>30503.200000000001</v>
      </c>
      <c r="G14" s="60">
        <v>23660726</v>
      </c>
      <c r="H14" s="60">
        <v>30049.61</v>
      </c>
      <c r="I14" s="60">
        <v>20850763</v>
      </c>
    </row>
    <row r="15" spans="1:9" ht="15" thickBot="1" x14ac:dyDescent="0.25">
      <c r="A15" s="2" t="s">
        <v>23</v>
      </c>
      <c r="B15" s="60">
        <v>2746</v>
      </c>
      <c r="C15" s="60">
        <v>3707883</v>
      </c>
      <c r="D15" s="60">
        <v>1907</v>
      </c>
      <c r="E15" s="60">
        <v>1568687</v>
      </c>
      <c r="F15" s="60">
        <v>1789</v>
      </c>
      <c r="G15" s="60">
        <v>1470255</v>
      </c>
      <c r="H15" s="60">
        <v>7434</v>
      </c>
      <c r="I15" s="60">
        <v>5066411</v>
      </c>
    </row>
    <row r="16" spans="1:9" ht="15" thickBot="1" x14ac:dyDescent="0.25">
      <c r="A16" s="8" t="s">
        <v>9</v>
      </c>
      <c r="B16" s="67">
        <f t="shared" ref="B16:H16" si="1">SUM(B13:B15)</f>
        <v>41421.379999999997</v>
      </c>
      <c r="C16" s="67">
        <f t="shared" si="1"/>
        <v>56273039</v>
      </c>
      <c r="D16" s="67">
        <f t="shared" si="1"/>
        <v>38821.56</v>
      </c>
      <c r="E16" s="67">
        <f t="shared" si="1"/>
        <v>34420997</v>
      </c>
      <c r="F16" s="67">
        <f t="shared" si="1"/>
        <v>33432.58</v>
      </c>
      <c r="G16" s="67">
        <f t="shared" si="1"/>
        <v>28610390</v>
      </c>
      <c r="H16" s="67">
        <f t="shared" si="1"/>
        <v>47725.15</v>
      </c>
      <c r="I16" s="67">
        <f>SUM(I13:I15)</f>
        <v>34809028</v>
      </c>
    </row>
    <row r="17" spans="1:9" x14ac:dyDescent="0.2">
      <c r="A17" s="11"/>
      <c r="B17" s="65"/>
      <c r="C17" s="65"/>
      <c r="D17" s="65"/>
      <c r="E17" s="66"/>
      <c r="F17" s="66"/>
      <c r="G17" s="66"/>
      <c r="H17" s="66"/>
      <c r="I17" s="66"/>
    </row>
    <row r="18" spans="1:9" x14ac:dyDescent="0.2">
      <c r="A18" s="6" t="s">
        <v>24</v>
      </c>
      <c r="B18" s="65"/>
      <c r="C18" s="65"/>
      <c r="D18" s="65"/>
      <c r="E18" s="66"/>
      <c r="F18" s="66"/>
      <c r="G18" s="66"/>
      <c r="H18" s="66"/>
      <c r="I18" s="66"/>
    </row>
    <row r="19" spans="1:9" x14ac:dyDescent="0.2">
      <c r="A19" s="2" t="s">
        <v>25</v>
      </c>
      <c r="B19" s="60">
        <v>89937</v>
      </c>
      <c r="C19" s="60">
        <v>131714927</v>
      </c>
      <c r="D19" s="60">
        <v>67527</v>
      </c>
      <c r="E19" s="60">
        <v>69387617</v>
      </c>
      <c r="F19" s="60">
        <v>70736</v>
      </c>
      <c r="G19" s="60">
        <v>58609802</v>
      </c>
      <c r="H19" s="60">
        <v>74240</v>
      </c>
      <c r="I19" s="60">
        <v>59670867</v>
      </c>
    </row>
    <row r="20" spans="1:9" x14ac:dyDescent="0.2">
      <c r="A20" s="2" t="s">
        <v>26</v>
      </c>
      <c r="B20" s="60">
        <v>29318</v>
      </c>
      <c r="C20" s="60">
        <v>49481807</v>
      </c>
      <c r="D20" s="60">
        <v>19688</v>
      </c>
      <c r="E20" s="60">
        <v>25850358</v>
      </c>
      <c r="F20" s="60">
        <v>27943</v>
      </c>
      <c r="G20" s="60">
        <v>28230661</v>
      </c>
      <c r="H20" s="60">
        <v>34898</v>
      </c>
      <c r="I20" s="60">
        <v>32843257</v>
      </c>
    </row>
    <row r="21" spans="1:9" x14ac:dyDescent="0.2">
      <c r="A21" s="2" t="s">
        <v>27</v>
      </c>
      <c r="B21" s="60">
        <v>26256</v>
      </c>
      <c r="C21" s="60">
        <v>41084223</v>
      </c>
      <c r="D21" s="60">
        <v>27087</v>
      </c>
      <c r="E21" s="60">
        <v>28015687</v>
      </c>
      <c r="F21" s="60">
        <v>27902</v>
      </c>
      <c r="G21" s="60">
        <v>23387670</v>
      </c>
      <c r="H21" s="60">
        <v>35399</v>
      </c>
      <c r="I21" s="60">
        <v>28708963</v>
      </c>
    </row>
    <row r="22" spans="1:9" x14ac:dyDescent="0.2">
      <c r="A22" s="2" t="s">
        <v>28</v>
      </c>
      <c r="B22" s="60">
        <v>100565</v>
      </c>
      <c r="C22" s="60">
        <v>152117819</v>
      </c>
      <c r="D22" s="60">
        <v>92800</v>
      </c>
      <c r="E22" s="60">
        <v>103821832</v>
      </c>
      <c r="F22" s="60">
        <v>73541</v>
      </c>
      <c r="G22" s="60">
        <v>75941075</v>
      </c>
      <c r="H22" s="60">
        <v>54924</v>
      </c>
      <c r="I22" s="60">
        <v>64557139</v>
      </c>
    </row>
    <row r="23" spans="1:9" ht="15" thickBot="1" x14ac:dyDescent="0.25">
      <c r="A23" s="13" t="s">
        <v>9</v>
      </c>
      <c r="B23" s="68">
        <f>SUM(B19:B22)</f>
        <v>246076</v>
      </c>
      <c r="C23" s="68">
        <f>SUM(C19:C22)</f>
        <v>374398776</v>
      </c>
      <c r="D23" s="68">
        <f t="shared" ref="D23:I23" si="2">SUM(D19:D22)</f>
        <v>207102</v>
      </c>
      <c r="E23" s="68">
        <f t="shared" si="2"/>
        <v>227075494</v>
      </c>
      <c r="F23" s="68">
        <f t="shared" si="2"/>
        <v>200122</v>
      </c>
      <c r="G23" s="68">
        <f t="shared" si="2"/>
        <v>186169208</v>
      </c>
      <c r="H23" s="68">
        <f>SUM(H19:H22)</f>
        <v>199461</v>
      </c>
      <c r="I23" s="68">
        <f t="shared" si="2"/>
        <v>185780226</v>
      </c>
    </row>
    <row r="24" spans="1:9" ht="15" thickBot="1" x14ac:dyDescent="0.25">
      <c r="A24" s="14" t="s">
        <v>186</v>
      </c>
      <c r="B24" s="63">
        <v>100</v>
      </c>
      <c r="C24" s="63">
        <v>100</v>
      </c>
      <c r="D24" s="63">
        <v>86</v>
      </c>
      <c r="E24" s="63">
        <v>61</v>
      </c>
      <c r="F24" s="63">
        <v>81</v>
      </c>
      <c r="G24" s="63">
        <v>50</v>
      </c>
      <c r="H24" s="63">
        <v>86</v>
      </c>
      <c r="I24" s="63">
        <v>51</v>
      </c>
    </row>
    <row r="25" spans="1:9" x14ac:dyDescent="0.2">
      <c r="A25" s="3"/>
      <c r="B25" s="2"/>
      <c r="C25" s="2"/>
      <c r="D25" s="2"/>
      <c r="E25" s="2"/>
      <c r="F25" s="2"/>
      <c r="G25" s="2"/>
      <c r="H25" s="2"/>
      <c r="I25" s="2"/>
    </row>
    <row r="26" spans="1:9" x14ac:dyDescent="0.2">
      <c r="A26" s="3"/>
      <c r="B26" s="116">
        <v>2022</v>
      </c>
      <c r="C26" s="117"/>
      <c r="D26" s="117">
        <v>2023</v>
      </c>
      <c r="E26" s="117"/>
      <c r="F26" s="117">
        <v>2024</v>
      </c>
      <c r="G26" s="117"/>
      <c r="H26" s="117" t="s">
        <v>16</v>
      </c>
      <c r="I26" s="117"/>
    </row>
    <row r="27" spans="1:9" x14ac:dyDescent="0.2">
      <c r="A27" s="2"/>
      <c r="B27" s="5" t="s">
        <v>5</v>
      </c>
      <c r="C27" s="5" t="s">
        <v>17</v>
      </c>
      <c r="D27" s="5" t="s">
        <v>5</v>
      </c>
      <c r="E27" s="5" t="s">
        <v>17</v>
      </c>
      <c r="F27" s="5" t="s">
        <v>5</v>
      </c>
      <c r="G27" s="5" t="s">
        <v>17</v>
      </c>
      <c r="H27" s="5" t="s">
        <v>5</v>
      </c>
      <c r="I27" s="5" t="s">
        <v>17</v>
      </c>
    </row>
    <row r="28" spans="1:9" ht="15" thickBot="1" x14ac:dyDescent="0.25">
      <c r="A28" s="6" t="s">
        <v>187</v>
      </c>
      <c r="B28" s="2"/>
      <c r="C28" s="2"/>
      <c r="D28" s="2"/>
      <c r="E28" s="2"/>
      <c r="F28" s="2"/>
      <c r="G28" s="2"/>
      <c r="H28" s="2"/>
      <c r="I28" s="2"/>
    </row>
    <row r="29" spans="1:9" x14ac:dyDescent="0.2">
      <c r="A29" s="2" t="s">
        <v>29</v>
      </c>
      <c r="B29" s="106">
        <v>100</v>
      </c>
      <c r="C29" s="107">
        <v>100</v>
      </c>
      <c r="D29" s="107">
        <v>100</v>
      </c>
      <c r="E29" s="107">
        <v>94</v>
      </c>
      <c r="F29" s="107">
        <v>103</v>
      </c>
      <c r="G29" s="107">
        <v>91</v>
      </c>
      <c r="H29" s="107">
        <v>97</v>
      </c>
      <c r="I29" s="108">
        <v>88</v>
      </c>
    </row>
    <row r="30" spans="1:9" x14ac:dyDescent="0.2">
      <c r="A30" s="2" t="s">
        <v>21</v>
      </c>
      <c r="B30" s="109">
        <v>100</v>
      </c>
      <c r="C30" s="110">
        <v>100</v>
      </c>
      <c r="D30" s="110">
        <v>79</v>
      </c>
      <c r="E30" s="110">
        <v>96</v>
      </c>
      <c r="F30" s="110">
        <v>82</v>
      </c>
      <c r="G30" s="110">
        <v>251</v>
      </c>
      <c r="H30" s="110">
        <v>715</v>
      </c>
      <c r="I30" s="111">
        <v>640</v>
      </c>
    </row>
    <row r="31" spans="1:9" x14ac:dyDescent="0.2">
      <c r="A31" s="2" t="s">
        <v>22</v>
      </c>
      <c r="B31" s="109">
        <v>100</v>
      </c>
      <c r="C31" s="110">
        <v>100</v>
      </c>
      <c r="D31" s="110">
        <v>125</v>
      </c>
      <c r="E31" s="110">
        <v>100</v>
      </c>
      <c r="F31" s="110">
        <v>113</v>
      </c>
      <c r="G31" s="110">
        <v>100</v>
      </c>
      <c r="H31" s="110">
        <v>100</v>
      </c>
      <c r="I31" s="111">
        <v>88</v>
      </c>
    </row>
    <row r="32" spans="1:9" x14ac:dyDescent="0.2">
      <c r="A32" s="2" t="s">
        <v>23</v>
      </c>
      <c r="B32" s="109">
        <v>100</v>
      </c>
      <c r="C32" s="110">
        <v>100</v>
      </c>
      <c r="D32" s="110">
        <v>81</v>
      </c>
      <c r="E32" s="110">
        <v>71</v>
      </c>
      <c r="F32" s="110">
        <v>79</v>
      </c>
      <c r="G32" s="110">
        <v>83</v>
      </c>
      <c r="H32" s="110">
        <v>321</v>
      </c>
      <c r="I32" s="111">
        <v>283</v>
      </c>
    </row>
    <row r="33" spans="1:9" x14ac:dyDescent="0.2">
      <c r="A33" s="2" t="s">
        <v>25</v>
      </c>
      <c r="B33" s="109">
        <v>100</v>
      </c>
      <c r="C33" s="110">
        <v>100</v>
      </c>
      <c r="D33" s="110">
        <v>86</v>
      </c>
      <c r="E33" s="110">
        <v>86</v>
      </c>
      <c r="F33" s="110">
        <v>95</v>
      </c>
      <c r="G33" s="110">
        <v>90</v>
      </c>
      <c r="H33" s="110">
        <v>95</v>
      </c>
      <c r="I33" s="111">
        <v>90</v>
      </c>
    </row>
    <row r="34" spans="1:9" x14ac:dyDescent="0.2">
      <c r="A34" s="2" t="s">
        <v>26</v>
      </c>
      <c r="B34" s="109">
        <v>100</v>
      </c>
      <c r="C34" s="110">
        <v>100</v>
      </c>
      <c r="D34" s="110">
        <v>71</v>
      </c>
      <c r="E34" s="110">
        <v>88</v>
      </c>
      <c r="F34" s="110">
        <v>114</v>
      </c>
      <c r="G34" s="110">
        <v>113</v>
      </c>
      <c r="H34" s="110">
        <v>143</v>
      </c>
      <c r="I34" s="111">
        <v>138</v>
      </c>
    </row>
    <row r="35" spans="1:9" x14ac:dyDescent="0.2">
      <c r="A35" s="2" t="s">
        <v>27</v>
      </c>
      <c r="B35" s="109">
        <v>100</v>
      </c>
      <c r="C35" s="110">
        <v>100</v>
      </c>
      <c r="D35" s="110">
        <v>117</v>
      </c>
      <c r="E35" s="110">
        <v>117</v>
      </c>
      <c r="F35" s="110">
        <v>133</v>
      </c>
      <c r="G35" s="110">
        <v>133</v>
      </c>
      <c r="H35" s="110">
        <v>167</v>
      </c>
      <c r="I35" s="111">
        <v>150</v>
      </c>
    </row>
    <row r="36" spans="1:9" ht="15" thickBot="1" x14ac:dyDescent="0.25">
      <c r="A36" s="15" t="s">
        <v>30</v>
      </c>
      <c r="B36" s="112">
        <v>100</v>
      </c>
      <c r="C36" s="113">
        <v>100</v>
      </c>
      <c r="D36" s="113">
        <v>109</v>
      </c>
      <c r="E36" s="113">
        <v>113</v>
      </c>
      <c r="F36" s="113">
        <v>91</v>
      </c>
      <c r="G36" s="113">
        <v>104</v>
      </c>
      <c r="H36" s="113">
        <v>65</v>
      </c>
      <c r="I36" s="114">
        <v>88</v>
      </c>
    </row>
    <row r="37" spans="1:9" x14ac:dyDescent="0.2">
      <c r="A37" s="2"/>
      <c r="B37" s="2"/>
      <c r="C37" s="2"/>
      <c r="D37" s="2"/>
      <c r="E37" s="2"/>
      <c r="F37" s="2"/>
      <c r="G37" s="2"/>
      <c r="H37" s="2"/>
      <c r="I37" s="2"/>
    </row>
    <row r="38" spans="1:9" ht="15" thickBot="1" x14ac:dyDescent="0.25">
      <c r="A38" s="2"/>
      <c r="B38" s="5" t="s">
        <v>5</v>
      </c>
      <c r="C38" s="5" t="s">
        <v>17</v>
      </c>
      <c r="D38" s="2"/>
      <c r="E38" s="2"/>
      <c r="F38" s="2"/>
      <c r="G38" s="2"/>
      <c r="H38" s="2"/>
      <c r="I38" s="2"/>
    </row>
    <row r="39" spans="1:9" ht="15" thickBot="1" x14ac:dyDescent="0.25">
      <c r="A39" s="14" t="s">
        <v>31</v>
      </c>
      <c r="B39" s="70" t="s">
        <v>183</v>
      </c>
      <c r="C39" s="71" t="s">
        <v>183</v>
      </c>
      <c r="D39" s="2"/>
      <c r="E39" s="2"/>
      <c r="F39" s="2"/>
      <c r="G39" s="2"/>
      <c r="H39" s="2"/>
      <c r="I39" s="2"/>
    </row>
    <row r="40" spans="1:9" ht="15" thickBot="1" x14ac:dyDescent="0.25">
      <c r="A40" s="14" t="s">
        <v>32</v>
      </c>
      <c r="B40" s="72" t="s">
        <v>183</v>
      </c>
      <c r="C40" s="73" t="s">
        <v>183</v>
      </c>
      <c r="D40" s="2"/>
      <c r="E40" s="2"/>
      <c r="F40" s="2"/>
      <c r="G40" s="2"/>
      <c r="H40" s="2"/>
      <c r="I40" s="2"/>
    </row>
    <row r="41" spans="1:9" x14ac:dyDescent="0.2">
      <c r="A41" s="2"/>
      <c r="B41" s="2"/>
      <c r="C41" s="2"/>
      <c r="D41" s="2"/>
      <c r="E41" s="2"/>
      <c r="F41" s="2"/>
      <c r="G41" s="2"/>
      <c r="H41" s="2"/>
      <c r="I41" s="2"/>
    </row>
    <row r="44" spans="1:9" x14ac:dyDescent="0.2">
      <c r="B44" s="69"/>
    </row>
  </sheetData>
  <mergeCells count="9">
    <mergeCell ref="B26:C26"/>
    <mergeCell ref="D26:E26"/>
    <mergeCell ref="F26:G26"/>
    <mergeCell ref="H26:I26"/>
    <mergeCell ref="A1:B1"/>
    <mergeCell ref="B5:C5"/>
    <mergeCell ref="D5:E5"/>
    <mergeCell ref="F5:G5"/>
    <mergeCell ref="H5:I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FB438-55F9-4902-BBEF-AE52DDBD0C38}">
  <dimension ref="A1:P51"/>
  <sheetViews>
    <sheetView zoomScale="115" zoomScaleNormal="115" workbookViewId="0">
      <selection activeCell="K12" sqref="K12"/>
    </sheetView>
  </sheetViews>
  <sheetFormatPr defaultColWidth="8.7109375" defaultRowHeight="12.75" x14ac:dyDescent="0.2"/>
  <cols>
    <col min="1" max="1" width="40" style="2" customWidth="1"/>
    <col min="2" max="2" width="24.5703125" style="2" customWidth="1"/>
    <col min="3" max="3" width="12.5703125" style="2" customWidth="1"/>
    <col min="4" max="4" width="12.140625" style="2" customWidth="1"/>
    <col min="5" max="14" width="8.7109375" style="2"/>
    <col min="15" max="15" width="19.5703125" style="2" customWidth="1"/>
    <col min="16" max="16384" width="8.7109375" style="2"/>
  </cols>
  <sheetData>
    <row r="1" spans="1:8" ht="18" x14ac:dyDescent="0.25">
      <c r="A1" s="118" t="s">
        <v>33</v>
      </c>
      <c r="B1" s="118"/>
      <c r="C1" s="1"/>
      <c r="D1" s="1"/>
      <c r="E1" s="1"/>
      <c r="F1" s="1"/>
    </row>
    <row r="2" spans="1:8" x14ac:dyDescent="0.2">
      <c r="H2" s="2" t="s">
        <v>34</v>
      </c>
    </row>
    <row r="3" spans="1:8" x14ac:dyDescent="0.2">
      <c r="A3" s="119" t="s">
        <v>35</v>
      </c>
      <c r="B3" s="119"/>
      <c r="C3" s="119"/>
      <c r="D3" s="119"/>
      <c r="E3" s="119"/>
      <c r="F3" s="119"/>
    </row>
    <row r="4" spans="1:8" x14ac:dyDescent="0.2">
      <c r="A4" s="119"/>
      <c r="B4" s="119"/>
      <c r="C4" s="119"/>
      <c r="D4" s="119"/>
      <c r="E4" s="119"/>
      <c r="F4" s="119"/>
    </row>
    <row r="5" spans="1:8" x14ac:dyDescent="0.2">
      <c r="E5" s="16"/>
      <c r="F5" s="17" t="s">
        <v>36</v>
      </c>
    </row>
    <row r="6" spans="1:8" x14ac:dyDescent="0.2">
      <c r="A6" s="18"/>
      <c r="B6" s="18"/>
      <c r="E6" s="19"/>
      <c r="F6" s="17" t="s">
        <v>37</v>
      </c>
    </row>
    <row r="7" spans="1:8" x14ac:dyDescent="0.2">
      <c r="A7" s="18"/>
      <c r="B7" s="18"/>
      <c r="C7" s="18"/>
      <c r="D7" s="18"/>
      <c r="E7" s="18"/>
      <c r="F7" s="18"/>
    </row>
    <row r="8" spans="1:8" x14ac:dyDescent="0.2">
      <c r="A8" s="20"/>
      <c r="B8" s="21"/>
      <c r="C8" s="120"/>
      <c r="D8" s="120"/>
      <c r="E8" s="120"/>
      <c r="F8" s="120"/>
    </row>
    <row r="9" spans="1:8" x14ac:dyDescent="0.2">
      <c r="A9" s="20"/>
      <c r="B9" s="17"/>
      <c r="C9" s="22" t="s">
        <v>161</v>
      </c>
      <c r="D9" s="22" t="s">
        <v>38</v>
      </c>
      <c r="E9" s="22" t="s">
        <v>39</v>
      </c>
      <c r="F9" s="22" t="s">
        <v>40</v>
      </c>
    </row>
    <row r="10" spans="1:8" x14ac:dyDescent="0.2">
      <c r="A10" s="23"/>
      <c r="B10" s="17"/>
      <c r="C10" s="17"/>
      <c r="D10" s="17"/>
      <c r="E10" s="17"/>
      <c r="F10" s="17"/>
    </row>
    <row r="11" spans="1:8" x14ac:dyDescent="0.2">
      <c r="A11" s="24"/>
      <c r="B11" s="21"/>
      <c r="C11" s="121" t="s">
        <v>41</v>
      </c>
      <c r="D11" s="122"/>
      <c r="E11" s="122"/>
      <c r="F11" s="123"/>
    </row>
    <row r="12" spans="1:8" x14ac:dyDescent="0.2">
      <c r="A12" s="25" t="s">
        <v>42</v>
      </c>
      <c r="B12" s="21"/>
    </row>
    <row r="13" spans="1:8" x14ac:dyDescent="0.2">
      <c r="A13" s="24" t="s">
        <v>43</v>
      </c>
      <c r="B13" s="20" t="s">
        <v>44</v>
      </c>
      <c r="C13" s="16"/>
      <c r="D13" s="16"/>
      <c r="E13" s="16"/>
      <c r="F13" s="16"/>
    </row>
    <row r="14" spans="1:8" x14ac:dyDescent="0.2">
      <c r="A14" s="26" t="s">
        <v>45</v>
      </c>
      <c r="B14" s="20" t="s">
        <v>44</v>
      </c>
      <c r="C14" s="16"/>
      <c r="D14" s="16"/>
      <c r="E14" s="16"/>
      <c r="F14" s="16"/>
    </row>
    <row r="15" spans="1:8" x14ac:dyDescent="0.2">
      <c r="A15" s="26" t="s">
        <v>46</v>
      </c>
      <c r="B15" s="20" t="s">
        <v>44</v>
      </c>
      <c r="C15" s="16"/>
      <c r="D15" s="16"/>
      <c r="E15" s="16"/>
      <c r="F15" s="16"/>
    </row>
    <row r="16" spans="1:8" ht="25.5" x14ac:dyDescent="0.2">
      <c r="A16" s="26" t="s">
        <v>47</v>
      </c>
      <c r="B16" s="20" t="s">
        <v>44</v>
      </c>
      <c r="C16" s="16"/>
      <c r="D16" s="16"/>
      <c r="E16" s="16"/>
      <c r="F16" s="16"/>
    </row>
    <row r="17" spans="1:6" ht="25.5" x14ac:dyDescent="0.2">
      <c r="A17" s="26" t="s">
        <v>48</v>
      </c>
      <c r="B17" s="20" t="s">
        <v>44</v>
      </c>
      <c r="C17" s="27"/>
      <c r="D17" s="27"/>
      <c r="E17" s="27"/>
      <c r="F17" s="27"/>
    </row>
    <row r="18" spans="1:6" ht="13.5" thickBot="1" x14ac:dyDescent="0.25">
      <c r="A18" s="28" t="s">
        <v>49</v>
      </c>
      <c r="B18" s="28" t="s">
        <v>44</v>
      </c>
      <c r="C18" s="29">
        <f>C13-C16</f>
        <v>0</v>
      </c>
      <c r="D18" s="29">
        <f t="shared" ref="D18" si="0">SUM(D13:D17)</f>
        <v>0</v>
      </c>
      <c r="E18" s="29">
        <f t="shared" ref="E18:F18" si="1">SUM(E13:E17)</f>
        <v>0</v>
      </c>
      <c r="F18" s="29">
        <f t="shared" si="1"/>
        <v>0</v>
      </c>
    </row>
    <row r="19" spans="1:6" ht="13.5" thickTop="1" x14ac:dyDescent="0.2">
      <c r="B19" s="30"/>
    </row>
    <row r="20" spans="1:6" x14ac:dyDescent="0.2">
      <c r="A20" s="25" t="s">
        <v>50</v>
      </c>
      <c r="B20" s="30"/>
    </row>
    <row r="21" spans="1:6" x14ac:dyDescent="0.2">
      <c r="A21" s="2" t="s">
        <v>49</v>
      </c>
      <c r="B21" s="30" t="s">
        <v>44</v>
      </c>
      <c r="C21" s="31">
        <f>C18</f>
        <v>0</v>
      </c>
      <c r="D21" s="31">
        <f t="shared" ref="D21" si="2">D18</f>
        <v>0</v>
      </c>
      <c r="E21" s="31">
        <f t="shared" ref="E21:F21" si="3">E18</f>
        <v>0</v>
      </c>
      <c r="F21" s="31">
        <f t="shared" si="3"/>
        <v>0</v>
      </c>
    </row>
    <row r="22" spans="1:6" x14ac:dyDescent="0.2">
      <c r="A22" s="2" t="s">
        <v>51</v>
      </c>
      <c r="B22" s="30" t="s">
        <v>44</v>
      </c>
      <c r="C22" s="16"/>
      <c r="D22" s="16"/>
      <c r="E22" s="16"/>
      <c r="F22" s="16"/>
    </row>
    <row r="23" spans="1:6" x14ac:dyDescent="0.2">
      <c r="A23" s="2" t="s">
        <v>52</v>
      </c>
      <c r="B23" s="30" t="s">
        <v>44</v>
      </c>
      <c r="C23" s="16"/>
      <c r="D23" s="16"/>
      <c r="E23" s="16"/>
      <c r="F23" s="16"/>
    </row>
    <row r="24" spans="1:6" x14ac:dyDescent="0.2">
      <c r="A24" s="2" t="s">
        <v>53</v>
      </c>
      <c r="B24" s="30" t="s">
        <v>44</v>
      </c>
      <c r="C24" s="27"/>
      <c r="D24" s="27"/>
      <c r="E24" s="27"/>
      <c r="F24" s="27"/>
    </row>
    <row r="25" spans="1:6" ht="13.5" thickBot="1" x14ac:dyDescent="0.25">
      <c r="A25" s="32" t="s">
        <v>54</v>
      </c>
      <c r="B25" s="33" t="s">
        <v>44</v>
      </c>
      <c r="C25" s="29">
        <f>C21-C22-C23-C24</f>
        <v>0</v>
      </c>
      <c r="D25" s="29">
        <f t="shared" ref="D25" si="4">D21-D22-D23-D24</f>
        <v>0</v>
      </c>
      <c r="E25" s="29">
        <f t="shared" ref="E25:F25" si="5">E21-E22-E23-E24</f>
        <v>0</v>
      </c>
      <c r="F25" s="29">
        <f t="shared" si="5"/>
        <v>0</v>
      </c>
    </row>
    <row r="26" spans="1:6" ht="13.5" thickTop="1" x14ac:dyDescent="0.2">
      <c r="B26" s="30"/>
    </row>
    <row r="27" spans="1:6" x14ac:dyDescent="0.2">
      <c r="A27" s="25" t="s">
        <v>55</v>
      </c>
      <c r="B27" s="30"/>
    </row>
    <row r="28" spans="1:6" x14ac:dyDescent="0.2">
      <c r="A28" s="2" t="s">
        <v>54</v>
      </c>
      <c r="B28" s="30" t="s">
        <v>44</v>
      </c>
      <c r="C28" s="84"/>
      <c r="D28" s="27"/>
      <c r="E28" s="27"/>
      <c r="F28" s="27"/>
    </row>
    <row r="29" spans="1:6" ht="13.5" thickBot="1" x14ac:dyDescent="0.25">
      <c r="A29" s="32" t="s">
        <v>56</v>
      </c>
      <c r="B29" s="33" t="s">
        <v>57</v>
      </c>
      <c r="C29" s="29">
        <f>C28*O39</f>
        <v>0</v>
      </c>
      <c r="D29" s="29"/>
      <c r="E29" s="29"/>
      <c r="F29" s="29"/>
    </row>
    <row r="30" spans="1:6" ht="13.5" thickTop="1" x14ac:dyDescent="0.2"/>
    <row r="31" spans="1:6" x14ac:dyDescent="0.2">
      <c r="A31" s="2" t="s">
        <v>58</v>
      </c>
    </row>
    <row r="37" spans="1:16" ht="15.75" thickBot="1" x14ac:dyDescent="0.3">
      <c r="A37"/>
      <c r="B37"/>
      <c r="C37"/>
      <c r="D37"/>
      <c r="E37"/>
      <c r="F37"/>
      <c r="G37"/>
      <c r="H37"/>
      <c r="I37"/>
      <c r="J37"/>
      <c r="K37"/>
      <c r="L37"/>
      <c r="M37"/>
      <c r="N37"/>
      <c r="O37"/>
      <c r="P37"/>
    </row>
    <row r="38" spans="1:16" ht="15.75" thickBot="1" x14ac:dyDescent="0.3">
      <c r="A38" s="81"/>
      <c r="B38" s="82">
        <v>45597</v>
      </c>
      <c r="C38" s="82">
        <v>45627</v>
      </c>
      <c r="D38" s="82">
        <v>45658</v>
      </c>
      <c r="E38" s="82">
        <v>45689</v>
      </c>
      <c r="F38" s="82">
        <v>45717</v>
      </c>
      <c r="G38" s="82">
        <v>45748</v>
      </c>
      <c r="H38" s="82">
        <v>45778</v>
      </c>
      <c r="I38" s="82">
        <v>45809</v>
      </c>
      <c r="J38" s="82">
        <v>45839</v>
      </c>
      <c r="K38" s="82">
        <v>45870</v>
      </c>
      <c r="L38" s="82">
        <v>45901</v>
      </c>
      <c r="M38" s="82">
        <v>45931</v>
      </c>
      <c r="N38" s="82">
        <v>45962</v>
      </c>
      <c r="O38" s="83" t="s">
        <v>59</v>
      </c>
      <c r="P38"/>
    </row>
    <row r="39" spans="1:16" ht="15.75" thickBot="1" x14ac:dyDescent="0.3">
      <c r="A39" s="74" t="s">
        <v>60</v>
      </c>
      <c r="B39" s="75" t="s">
        <v>61</v>
      </c>
      <c r="C39" s="75" t="s">
        <v>62</v>
      </c>
      <c r="D39" s="75" t="s">
        <v>63</v>
      </c>
      <c r="E39" s="75" t="s">
        <v>64</v>
      </c>
      <c r="F39" s="75" t="s">
        <v>65</v>
      </c>
      <c r="G39" s="75" t="s">
        <v>66</v>
      </c>
      <c r="H39" s="76" t="s">
        <v>67</v>
      </c>
      <c r="I39" s="75" t="s">
        <v>68</v>
      </c>
      <c r="J39" s="75" t="s">
        <v>69</v>
      </c>
      <c r="K39" s="75" t="s">
        <v>70</v>
      </c>
      <c r="L39" s="76" t="s">
        <v>71</v>
      </c>
      <c r="M39" s="75">
        <v>0.74409000000000003</v>
      </c>
      <c r="N39" s="75" t="s">
        <v>72</v>
      </c>
      <c r="O39" s="77">
        <v>0.76309000000000005</v>
      </c>
      <c r="P39"/>
    </row>
    <row r="40" spans="1:16" ht="15.75" thickBot="1" x14ac:dyDescent="0.3">
      <c r="A40" s="75" t="s">
        <v>73</v>
      </c>
      <c r="B40" s="75" t="s">
        <v>74</v>
      </c>
      <c r="C40" s="75" t="s">
        <v>75</v>
      </c>
      <c r="D40" s="75" t="s">
        <v>76</v>
      </c>
      <c r="E40" s="75" t="s">
        <v>77</v>
      </c>
      <c r="F40" s="75" t="s">
        <v>78</v>
      </c>
      <c r="G40" s="75" t="s">
        <v>79</v>
      </c>
      <c r="H40" s="75" t="s">
        <v>80</v>
      </c>
      <c r="I40" s="75" t="s">
        <v>81</v>
      </c>
      <c r="J40" s="75" t="s">
        <v>82</v>
      </c>
      <c r="K40" s="75" t="s">
        <v>83</v>
      </c>
      <c r="L40" s="75" t="s">
        <v>84</v>
      </c>
      <c r="M40" s="75" t="s">
        <v>85</v>
      </c>
      <c r="N40" s="76" t="s">
        <v>86</v>
      </c>
      <c r="O40" s="78">
        <v>2.4299999999999999E-2</v>
      </c>
      <c r="P40"/>
    </row>
    <row r="41" spans="1:16" ht="15.75" thickBot="1" x14ac:dyDescent="0.3">
      <c r="A41" s="75" t="s">
        <v>87</v>
      </c>
      <c r="B41" s="75" t="s">
        <v>88</v>
      </c>
      <c r="C41" s="75" t="s">
        <v>89</v>
      </c>
      <c r="D41" s="75" t="s">
        <v>90</v>
      </c>
      <c r="E41" s="75" t="s">
        <v>91</v>
      </c>
      <c r="F41" s="75" t="s">
        <v>92</v>
      </c>
      <c r="G41" s="75" t="s">
        <v>93</v>
      </c>
      <c r="H41" s="75" t="s">
        <v>94</v>
      </c>
      <c r="I41" s="75" t="s">
        <v>95</v>
      </c>
      <c r="J41" s="75" t="s">
        <v>96</v>
      </c>
      <c r="K41" s="75" t="s">
        <v>97</v>
      </c>
      <c r="L41" s="75" t="s">
        <v>98</v>
      </c>
      <c r="M41" s="75" t="s">
        <v>99</v>
      </c>
      <c r="N41" s="75">
        <v>0.10711</v>
      </c>
      <c r="O41" s="79">
        <v>0.10582</v>
      </c>
      <c r="P41"/>
    </row>
    <row r="42" spans="1:16" ht="15.75" thickBot="1" x14ac:dyDescent="0.3">
      <c r="A42" s="75" t="s">
        <v>100</v>
      </c>
      <c r="B42" s="75" t="s">
        <v>101</v>
      </c>
      <c r="C42" s="75" t="s">
        <v>102</v>
      </c>
      <c r="D42" s="75" t="s">
        <v>103</v>
      </c>
      <c r="E42" s="75" t="s">
        <v>104</v>
      </c>
      <c r="F42" s="75" t="s">
        <v>105</v>
      </c>
      <c r="G42" s="75" t="s">
        <v>106</v>
      </c>
      <c r="H42" s="75" t="s">
        <v>107</v>
      </c>
      <c r="I42" s="75" t="s">
        <v>108</v>
      </c>
      <c r="J42" s="75" t="s">
        <v>109</v>
      </c>
      <c r="K42" s="75" t="s">
        <v>110</v>
      </c>
      <c r="L42" s="75" t="s">
        <v>111</v>
      </c>
      <c r="M42" s="75" t="s">
        <v>112</v>
      </c>
      <c r="N42" s="75" t="s">
        <v>113</v>
      </c>
      <c r="O42" s="77">
        <v>0.84816999999999998</v>
      </c>
      <c r="P42"/>
    </row>
    <row r="43" spans="1:16" ht="15" x14ac:dyDescent="0.25">
      <c r="A43"/>
      <c r="B43"/>
      <c r="C43"/>
      <c r="D43"/>
      <c r="E43"/>
      <c r="F43"/>
      <c r="G43"/>
      <c r="H43"/>
      <c r="I43"/>
      <c r="J43"/>
      <c r="K43"/>
      <c r="L43"/>
      <c r="M43"/>
      <c r="N43"/>
      <c r="O43"/>
      <c r="P43"/>
    </row>
    <row r="44" spans="1:16" ht="15.75" x14ac:dyDescent="0.25">
      <c r="A44" s="80"/>
      <c r="B44" s="80"/>
      <c r="C44" s="80"/>
      <c r="D44" s="80"/>
      <c r="E44" s="80"/>
      <c r="F44" s="80"/>
      <c r="G44" s="80"/>
      <c r="H44" s="80"/>
      <c r="I44" s="80"/>
      <c r="J44" s="80"/>
      <c r="K44" s="80"/>
      <c r="L44" s="80"/>
      <c r="M44" s="80"/>
      <c r="N44" s="80"/>
      <c r="O44" s="80"/>
      <c r="P44"/>
    </row>
    <row r="45" spans="1:16" ht="15.75" x14ac:dyDescent="0.25">
      <c r="A45" s="80"/>
      <c r="B45" s="80"/>
      <c r="C45" s="80"/>
      <c r="D45" s="80"/>
      <c r="E45" s="80"/>
      <c r="F45" s="80"/>
      <c r="G45" s="80"/>
      <c r="H45" s="80"/>
      <c r="I45" s="80"/>
      <c r="J45" s="80"/>
      <c r="K45" s="80"/>
      <c r="L45" s="80"/>
      <c r="M45" s="80"/>
      <c r="N45" s="80"/>
      <c r="O45" s="80"/>
      <c r="P45"/>
    </row>
    <row r="46" spans="1:16" ht="15.75" x14ac:dyDescent="0.25">
      <c r="A46" s="80"/>
      <c r="B46" s="80"/>
      <c r="C46" s="80"/>
      <c r="D46" s="80"/>
      <c r="E46" s="80"/>
      <c r="F46" s="80"/>
      <c r="G46" s="80"/>
      <c r="H46" s="80"/>
      <c r="I46" s="80"/>
      <c r="J46" s="80"/>
      <c r="K46" s="80"/>
      <c r="L46" s="80"/>
      <c r="M46" s="80"/>
      <c r="N46" s="80"/>
      <c r="O46" s="80"/>
      <c r="P46" s="80"/>
    </row>
    <row r="47" spans="1:16" ht="15.75" x14ac:dyDescent="0.25">
      <c r="A47" s="80" t="s">
        <v>114</v>
      </c>
      <c r="B47" s="80" t="s">
        <v>115</v>
      </c>
      <c r="C47" s="80"/>
      <c r="D47" s="80"/>
      <c r="E47" s="80"/>
      <c r="F47" s="80"/>
      <c r="G47" s="80"/>
      <c r="H47" s="80"/>
      <c r="I47" s="80"/>
      <c r="J47" s="80"/>
      <c r="K47" s="80"/>
      <c r="L47" s="80"/>
      <c r="M47" s="80"/>
      <c r="N47" s="80"/>
      <c r="O47"/>
      <c r="P47"/>
    </row>
    <row r="48" spans="1:16" ht="15.75" x14ac:dyDescent="0.25">
      <c r="A48" s="80"/>
      <c r="B48" s="80" t="s">
        <v>116</v>
      </c>
      <c r="C48" s="80"/>
      <c r="D48" s="80"/>
      <c r="E48" s="80"/>
      <c r="F48" s="80"/>
      <c r="G48" s="80"/>
      <c r="H48" s="80"/>
      <c r="I48" s="80"/>
      <c r="J48" s="80"/>
      <c r="K48" s="80"/>
      <c r="L48" s="80"/>
      <c r="M48" s="80"/>
      <c r="N48" s="80"/>
      <c r="O48"/>
      <c r="P48"/>
    </row>
    <row r="49" spans="1:16" ht="15" x14ac:dyDescent="0.25">
      <c r="A49"/>
      <c r="B49"/>
      <c r="C49"/>
      <c r="D49"/>
      <c r="E49"/>
      <c r="F49"/>
      <c r="G49"/>
      <c r="H49"/>
      <c r="I49"/>
      <c r="J49"/>
      <c r="K49"/>
      <c r="L49"/>
      <c r="M49"/>
      <c r="N49"/>
      <c r="O49"/>
      <c r="P49"/>
    </row>
    <row r="50" spans="1:16" ht="15" x14ac:dyDescent="0.25">
      <c r="A50"/>
      <c r="B50"/>
      <c r="C50"/>
      <c r="D50"/>
      <c r="E50"/>
      <c r="F50"/>
      <c r="G50"/>
      <c r="H50"/>
      <c r="I50"/>
      <c r="J50"/>
      <c r="K50"/>
      <c r="L50"/>
      <c r="M50"/>
      <c r="N50"/>
      <c r="O50"/>
      <c r="P50"/>
    </row>
    <row r="51" spans="1:16" ht="15" x14ac:dyDescent="0.25">
      <c r="A51"/>
      <c r="B51"/>
      <c r="C51"/>
      <c r="D51"/>
      <c r="E51"/>
      <c r="F51"/>
      <c r="G51"/>
      <c r="H51"/>
      <c r="I51"/>
      <c r="J51"/>
      <c r="K51"/>
      <c r="L51"/>
      <c r="M51"/>
      <c r="N51"/>
      <c r="O51"/>
      <c r="P51"/>
    </row>
  </sheetData>
  <mergeCells count="4">
    <mergeCell ref="A1:B1"/>
    <mergeCell ref="A3:F4"/>
    <mergeCell ref="C8:F8"/>
    <mergeCell ref="C11:F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F6465-C736-494F-9C2A-08CC2AC10EB6}">
  <dimension ref="A1:I53"/>
  <sheetViews>
    <sheetView topLeftCell="A5" workbookViewId="0">
      <selection activeCell="C38" sqref="C38"/>
    </sheetView>
  </sheetViews>
  <sheetFormatPr defaultColWidth="8.7109375" defaultRowHeight="12.75" x14ac:dyDescent="0.2"/>
  <cols>
    <col min="1" max="1" width="40" style="30" customWidth="1"/>
    <col min="2" max="2" width="24.5703125" style="2" customWidth="1"/>
    <col min="3" max="3" width="16.28515625" style="2" customWidth="1"/>
    <col min="4" max="4" width="15.140625" style="2" customWidth="1"/>
    <col min="5" max="5" width="17.85546875" style="2" customWidth="1"/>
    <col min="6" max="6" width="8.7109375" style="2"/>
    <col min="7" max="7" width="20.42578125" style="2" customWidth="1"/>
    <col min="8" max="16384" width="8.7109375" style="2"/>
  </cols>
  <sheetData>
    <row r="1" spans="1:9" ht="18" x14ac:dyDescent="0.2">
      <c r="A1" s="124" t="s">
        <v>117</v>
      </c>
      <c r="B1" s="124"/>
      <c r="C1" s="34"/>
      <c r="D1" s="34"/>
      <c r="E1" s="34"/>
      <c r="F1" s="34"/>
      <c r="G1" s="34"/>
    </row>
    <row r="2" spans="1:9" x14ac:dyDescent="0.2">
      <c r="A2" s="23"/>
      <c r="B2" s="35"/>
      <c r="C2" s="36"/>
      <c r="D2" s="36"/>
      <c r="E2" s="36"/>
      <c r="F2" s="36"/>
      <c r="G2" s="36"/>
      <c r="I2" s="2" t="s">
        <v>34</v>
      </c>
    </row>
    <row r="3" spans="1:9" ht="12.95" customHeight="1" x14ac:dyDescent="0.2">
      <c r="A3" s="125" t="s">
        <v>118</v>
      </c>
      <c r="B3" s="125"/>
      <c r="C3" s="125"/>
      <c r="D3" s="125"/>
      <c r="E3" s="125"/>
      <c r="F3" s="125"/>
      <c r="G3" s="125"/>
      <c r="I3" s="2" t="s">
        <v>119</v>
      </c>
    </row>
    <row r="4" spans="1:9" ht="105.2" customHeight="1" x14ac:dyDescent="0.2">
      <c r="A4" s="125"/>
      <c r="B4" s="125"/>
      <c r="C4" s="125"/>
      <c r="D4" s="125"/>
      <c r="E4" s="125"/>
      <c r="F4" s="125"/>
      <c r="G4" s="125"/>
    </row>
    <row r="5" spans="1:9" x14ac:dyDescent="0.2">
      <c r="A5" s="18"/>
      <c r="B5" s="18"/>
      <c r="C5" s="18"/>
      <c r="D5" s="18"/>
      <c r="E5" s="37"/>
      <c r="F5" s="17" t="s">
        <v>36</v>
      </c>
      <c r="G5" s="17"/>
    </row>
    <row r="6" spans="1:9" x14ac:dyDescent="0.2">
      <c r="A6" s="18"/>
      <c r="B6" s="18"/>
      <c r="E6" s="19"/>
      <c r="F6" s="17" t="s">
        <v>37</v>
      </c>
      <c r="G6" s="17"/>
    </row>
    <row r="7" spans="1:9" x14ac:dyDescent="0.2">
      <c r="A7" s="18"/>
      <c r="B7" s="18"/>
      <c r="C7" s="18"/>
      <c r="D7" s="18"/>
      <c r="E7" s="18"/>
      <c r="F7" s="18"/>
      <c r="G7" s="17"/>
    </row>
    <row r="8" spans="1:9" ht="16.5" customHeight="1" x14ac:dyDescent="0.2">
      <c r="A8" s="20"/>
      <c r="B8" s="21"/>
      <c r="C8" s="120" t="s">
        <v>120</v>
      </c>
      <c r="D8" s="120"/>
      <c r="E8" s="120"/>
      <c r="F8" s="120"/>
      <c r="G8" s="17"/>
    </row>
    <row r="9" spans="1:9" x14ac:dyDescent="0.2">
      <c r="A9" s="18"/>
      <c r="B9" s="17"/>
      <c r="C9" s="22" t="s">
        <v>21</v>
      </c>
      <c r="D9" s="22" t="s">
        <v>23</v>
      </c>
      <c r="E9" s="22" t="s">
        <v>22</v>
      </c>
      <c r="F9" s="22" t="s">
        <v>40</v>
      </c>
      <c r="G9" s="17" t="s">
        <v>121</v>
      </c>
    </row>
    <row r="10" spans="1:9" x14ac:dyDescent="0.2">
      <c r="A10" s="23"/>
      <c r="B10" s="17"/>
      <c r="C10" s="17"/>
      <c r="D10" s="17"/>
      <c r="E10" s="17"/>
      <c r="F10" s="17"/>
      <c r="G10" s="17"/>
    </row>
    <row r="11" spans="1:9" x14ac:dyDescent="0.2">
      <c r="A11" s="25" t="s">
        <v>122</v>
      </c>
      <c r="B11" s="21"/>
      <c r="C11" s="17"/>
      <c r="D11" s="17"/>
      <c r="E11" s="17"/>
      <c r="F11" s="17"/>
      <c r="G11" s="17"/>
    </row>
    <row r="12" spans="1:9" x14ac:dyDescent="0.2">
      <c r="A12" s="24"/>
      <c r="B12" s="21"/>
      <c r="C12" s="121" t="s">
        <v>123</v>
      </c>
      <c r="D12" s="122"/>
      <c r="E12" s="122"/>
      <c r="F12" s="123"/>
      <c r="G12" s="17"/>
    </row>
    <row r="13" spans="1:9" x14ac:dyDescent="0.2">
      <c r="A13" s="23" t="s">
        <v>124</v>
      </c>
      <c r="B13" s="21"/>
      <c r="C13" s="31">
        <f>SUM(C14:C17)</f>
        <v>631</v>
      </c>
      <c r="D13" s="31">
        <f>SUM(D14:D17)</f>
        <v>545</v>
      </c>
      <c r="E13" s="31">
        <f>SUM(E14:E17)</f>
        <v>764</v>
      </c>
      <c r="F13" s="31">
        <f>SUM(F14:F17)</f>
        <v>0</v>
      </c>
      <c r="G13" s="17"/>
    </row>
    <row r="14" spans="1:9" x14ac:dyDescent="0.2">
      <c r="A14" s="24" t="s">
        <v>188</v>
      </c>
      <c r="B14" s="20" t="s">
        <v>57</v>
      </c>
      <c r="C14" s="16">
        <v>522</v>
      </c>
      <c r="D14" s="16">
        <v>417</v>
      </c>
      <c r="E14" s="16">
        <v>654</v>
      </c>
      <c r="F14" s="16"/>
      <c r="G14" s="17"/>
    </row>
    <row r="15" spans="1:9" x14ac:dyDescent="0.2">
      <c r="A15" s="24" t="s">
        <v>189</v>
      </c>
      <c r="B15" s="20" t="s">
        <v>57</v>
      </c>
      <c r="C15" s="16">
        <v>46</v>
      </c>
      <c r="D15" s="16">
        <v>45</v>
      </c>
      <c r="E15" s="16">
        <v>58</v>
      </c>
      <c r="F15" s="16"/>
      <c r="G15" s="17"/>
    </row>
    <row r="16" spans="1:9" x14ac:dyDescent="0.2">
      <c r="A16" s="24" t="s">
        <v>125</v>
      </c>
      <c r="B16" s="20" t="s">
        <v>57</v>
      </c>
      <c r="C16" s="16">
        <v>63</v>
      </c>
      <c r="D16" s="16">
        <v>83</v>
      </c>
      <c r="E16" s="16">
        <v>52</v>
      </c>
      <c r="F16" s="16"/>
      <c r="G16" s="17" t="s">
        <v>126</v>
      </c>
    </row>
    <row r="17" spans="1:7" ht="14.25" x14ac:dyDescent="0.2">
      <c r="A17" s="24" t="s">
        <v>127</v>
      </c>
      <c r="B17" s="20" t="s">
        <v>57</v>
      </c>
      <c r="C17" s="16"/>
      <c r="D17" s="16"/>
      <c r="E17" s="16"/>
      <c r="F17" s="16"/>
      <c r="G17" s="17"/>
    </row>
    <row r="18" spans="1:7" x14ac:dyDescent="0.2">
      <c r="A18" s="24"/>
      <c r="B18" s="21"/>
      <c r="C18" s="38"/>
      <c r="D18" s="38"/>
      <c r="E18" s="38"/>
      <c r="F18" s="38"/>
      <c r="G18" s="17"/>
    </row>
    <row r="19" spans="1:7" x14ac:dyDescent="0.2">
      <c r="A19" s="23" t="s">
        <v>128</v>
      </c>
      <c r="B19" s="21"/>
      <c r="C19" s="31">
        <f>SUM(C20:C23)</f>
        <v>86</v>
      </c>
      <c r="D19" s="31">
        <f>SUM(D20:D23)</f>
        <v>68</v>
      </c>
      <c r="E19" s="31">
        <f>SUM(E20:E23)</f>
        <v>96</v>
      </c>
      <c r="F19" s="31">
        <f>SUM(F20:F23)</f>
        <v>0</v>
      </c>
      <c r="G19" s="17"/>
    </row>
    <row r="20" spans="1:7" x14ac:dyDescent="0.2">
      <c r="A20" s="24" t="s">
        <v>190</v>
      </c>
      <c r="B20" s="20" t="s">
        <v>57</v>
      </c>
      <c r="C20" s="16">
        <v>86</v>
      </c>
      <c r="D20" s="16">
        <v>68</v>
      </c>
      <c r="E20" s="16">
        <v>96</v>
      </c>
      <c r="F20" s="16"/>
      <c r="G20" s="17"/>
    </row>
    <row r="21" spans="1:7" x14ac:dyDescent="0.2">
      <c r="A21" s="24" t="s">
        <v>129</v>
      </c>
      <c r="B21" s="20" t="s">
        <v>57</v>
      </c>
      <c r="C21" s="16"/>
      <c r="D21" s="16"/>
      <c r="E21" s="16"/>
      <c r="F21" s="16"/>
      <c r="G21" s="17"/>
    </row>
    <row r="22" spans="1:7" x14ac:dyDescent="0.2">
      <c r="A22" s="24" t="s">
        <v>130</v>
      </c>
      <c r="B22" s="20" t="s">
        <v>57</v>
      </c>
      <c r="C22" s="16"/>
      <c r="D22" s="16"/>
      <c r="E22" s="16"/>
      <c r="F22" s="16"/>
      <c r="G22" s="17"/>
    </row>
    <row r="23" spans="1:7" ht="14.25" x14ac:dyDescent="0.2">
      <c r="A23" s="24" t="s">
        <v>131</v>
      </c>
      <c r="B23" s="20" t="s">
        <v>57</v>
      </c>
      <c r="C23" s="16"/>
      <c r="D23" s="16"/>
      <c r="E23" s="16"/>
      <c r="F23" s="16"/>
      <c r="G23" s="17"/>
    </row>
    <row r="24" spans="1:7" x14ac:dyDescent="0.2">
      <c r="A24" s="24"/>
      <c r="B24" s="21"/>
      <c r="C24" s="17"/>
      <c r="D24" s="17"/>
      <c r="E24" s="17"/>
      <c r="F24" s="17"/>
      <c r="G24" s="17"/>
    </row>
    <row r="25" spans="1:7" x14ac:dyDescent="0.2">
      <c r="A25" s="23" t="s">
        <v>132</v>
      </c>
      <c r="B25" s="20" t="s">
        <v>57</v>
      </c>
      <c r="C25" s="31">
        <f>C13+C19</f>
        <v>717</v>
      </c>
      <c r="D25" s="31">
        <f>D13+D19</f>
        <v>613</v>
      </c>
      <c r="E25" s="31">
        <f>E13+E19</f>
        <v>860</v>
      </c>
      <c r="F25" s="31">
        <f>F13+F19</f>
        <v>0</v>
      </c>
      <c r="G25" s="17"/>
    </row>
    <row r="26" spans="1:7" x14ac:dyDescent="0.2">
      <c r="A26" s="24"/>
      <c r="B26" s="21"/>
      <c r="C26" s="38"/>
      <c r="D26" s="38"/>
      <c r="E26" s="38"/>
      <c r="F26" s="38"/>
      <c r="G26" s="17"/>
    </row>
    <row r="27" spans="1:7" x14ac:dyDescent="0.2">
      <c r="A27" s="25" t="s">
        <v>133</v>
      </c>
      <c r="B27" s="21"/>
      <c r="C27" s="38"/>
      <c r="D27" s="38"/>
      <c r="E27" s="38"/>
      <c r="F27" s="38"/>
      <c r="G27" s="17"/>
    </row>
    <row r="28" spans="1:7" x14ac:dyDescent="0.2">
      <c r="A28" s="23" t="s">
        <v>133</v>
      </c>
      <c r="B28" s="20" t="s">
        <v>57</v>
      </c>
      <c r="C28" s="31">
        <f>SUM(C29:C30)</f>
        <v>93.2</v>
      </c>
      <c r="D28" s="31">
        <f>SUM(D29:D30)</f>
        <v>85.86</v>
      </c>
      <c r="E28" s="31">
        <f>SUM(E29:E30)</f>
        <v>146.33000000000001</v>
      </c>
      <c r="F28" s="31">
        <f>SUM(F29:F30)</f>
        <v>0</v>
      </c>
      <c r="G28" s="17"/>
    </row>
    <row r="29" spans="1:7" x14ac:dyDescent="0.2">
      <c r="A29" s="24" t="s">
        <v>134</v>
      </c>
      <c r="B29" s="20" t="s">
        <v>57</v>
      </c>
      <c r="C29" s="85">
        <v>93.2</v>
      </c>
      <c r="D29" s="16">
        <v>85.86</v>
      </c>
      <c r="E29" s="16">
        <v>146.33000000000001</v>
      </c>
      <c r="F29" s="16"/>
      <c r="G29" s="17"/>
    </row>
    <row r="30" spans="1:7" ht="14.25" x14ac:dyDescent="0.2">
      <c r="A30" s="24" t="s">
        <v>135</v>
      </c>
      <c r="B30" s="20" t="s">
        <v>57</v>
      </c>
      <c r="C30" s="16"/>
      <c r="D30" s="16"/>
      <c r="E30" s="16"/>
      <c r="F30" s="16"/>
      <c r="G30" s="17"/>
    </row>
    <row r="31" spans="1:7" x14ac:dyDescent="0.2">
      <c r="A31" s="24"/>
      <c r="B31" s="21"/>
      <c r="C31" s="17"/>
      <c r="D31" s="17"/>
      <c r="E31" s="17"/>
      <c r="F31" s="17"/>
      <c r="G31" s="17"/>
    </row>
    <row r="32" spans="1:7" x14ac:dyDescent="0.2">
      <c r="A32" s="23" t="s">
        <v>136</v>
      </c>
      <c r="B32" s="20" t="s">
        <v>57</v>
      </c>
      <c r="C32" s="31">
        <f>C28+C25</f>
        <v>810.2</v>
      </c>
      <c r="D32" s="31">
        <f>D28+D25</f>
        <v>698.86</v>
      </c>
      <c r="E32" s="31">
        <f>E28+E25</f>
        <v>1006.33</v>
      </c>
      <c r="F32" s="31">
        <f>F28+F25</f>
        <v>0</v>
      </c>
      <c r="G32" s="17"/>
    </row>
    <row r="33" spans="1:7" x14ac:dyDescent="0.2">
      <c r="A33" s="24"/>
      <c r="B33" s="21"/>
      <c r="C33" s="38"/>
      <c r="D33" s="38"/>
      <c r="E33" s="38"/>
      <c r="F33" s="38"/>
      <c r="G33" s="17"/>
    </row>
    <row r="34" spans="1:7" x14ac:dyDescent="0.2">
      <c r="A34" s="25" t="s">
        <v>137</v>
      </c>
      <c r="B34" s="21"/>
      <c r="C34" s="38"/>
      <c r="D34" s="38"/>
      <c r="E34" s="38"/>
      <c r="F34" s="38"/>
      <c r="G34" s="17"/>
    </row>
    <row r="35" spans="1:7" x14ac:dyDescent="0.2">
      <c r="A35" s="23" t="s">
        <v>138</v>
      </c>
      <c r="B35" s="20" t="s">
        <v>57</v>
      </c>
      <c r="C35" s="31">
        <f>C32*C36</f>
        <v>48.612000000000002</v>
      </c>
      <c r="D35" s="31">
        <f>D32*D36</f>
        <v>6.9885999999999999</v>
      </c>
      <c r="E35" s="31">
        <f>E32*E36</f>
        <v>30.189900000000002</v>
      </c>
      <c r="F35" s="31">
        <f>F32*F36</f>
        <v>0</v>
      </c>
      <c r="G35" s="17"/>
    </row>
    <row r="36" spans="1:7" x14ac:dyDescent="0.2">
      <c r="A36" s="24" t="s">
        <v>139</v>
      </c>
      <c r="B36" s="21" t="s">
        <v>140</v>
      </c>
      <c r="C36" s="87">
        <v>0.06</v>
      </c>
      <c r="D36" s="87">
        <v>0.01</v>
      </c>
      <c r="E36" s="87">
        <v>0.03</v>
      </c>
      <c r="F36" s="16"/>
      <c r="G36" s="17"/>
    </row>
    <row r="37" spans="1:7" x14ac:dyDescent="0.2">
      <c r="A37" s="24"/>
      <c r="B37" s="21"/>
      <c r="C37" s="17"/>
      <c r="D37" s="17"/>
      <c r="E37" s="17"/>
      <c r="F37" s="17"/>
      <c r="G37" s="17"/>
    </row>
    <row r="38" spans="1:7" x14ac:dyDescent="0.2">
      <c r="A38" s="25" t="s">
        <v>141</v>
      </c>
      <c r="B38" s="20" t="s">
        <v>57</v>
      </c>
      <c r="C38" s="39">
        <f>C32+C35</f>
        <v>858.81200000000001</v>
      </c>
      <c r="D38" s="39">
        <f>D32+D35</f>
        <v>705.84860000000003</v>
      </c>
      <c r="E38" s="39">
        <f>E32+E35</f>
        <v>1036.5199</v>
      </c>
      <c r="F38" s="39">
        <f>F32+F35</f>
        <v>0</v>
      </c>
      <c r="G38" s="17"/>
    </row>
    <row r="39" spans="1:7" x14ac:dyDescent="0.2">
      <c r="A39" s="40"/>
      <c r="B39" s="41"/>
      <c r="C39" s="42"/>
      <c r="D39" s="42"/>
      <c r="E39" s="42"/>
      <c r="F39" s="42"/>
      <c r="G39" s="17"/>
    </row>
    <row r="40" spans="1:7" x14ac:dyDescent="0.2">
      <c r="A40" s="24" t="s">
        <v>142</v>
      </c>
      <c r="B40" s="21"/>
      <c r="C40" s="17"/>
      <c r="D40" s="17"/>
      <c r="E40" s="17"/>
      <c r="F40" s="17"/>
      <c r="G40" s="17"/>
    </row>
    <row r="42" spans="1:7" x14ac:dyDescent="0.2">
      <c r="A42" s="25" t="s">
        <v>50</v>
      </c>
    </row>
    <row r="43" spans="1:7" x14ac:dyDescent="0.2">
      <c r="A43" s="2" t="s">
        <v>49</v>
      </c>
      <c r="B43" s="20" t="s">
        <v>57</v>
      </c>
      <c r="C43" s="31">
        <f>C38</f>
        <v>858.81200000000001</v>
      </c>
      <c r="D43" s="19">
        <v>705.85</v>
      </c>
      <c r="E43" s="19">
        <v>1036.52</v>
      </c>
      <c r="F43" s="19">
        <f t="shared" ref="F43" si="0">F40</f>
        <v>0</v>
      </c>
    </row>
    <row r="44" spans="1:7" x14ac:dyDescent="0.2">
      <c r="A44" s="2" t="s">
        <v>51</v>
      </c>
      <c r="B44" s="20" t="s">
        <v>57</v>
      </c>
      <c r="C44" s="16"/>
      <c r="D44" s="16"/>
      <c r="E44" s="16"/>
      <c r="F44" s="16"/>
    </row>
    <row r="45" spans="1:7" x14ac:dyDescent="0.2">
      <c r="A45" s="2" t="s">
        <v>52</v>
      </c>
      <c r="B45" s="20" t="s">
        <v>57</v>
      </c>
      <c r="C45" s="16"/>
      <c r="D45" s="16"/>
      <c r="E45" s="16"/>
      <c r="F45" s="16"/>
    </row>
    <row r="46" spans="1:7" x14ac:dyDescent="0.2">
      <c r="A46" s="2" t="s">
        <v>53</v>
      </c>
      <c r="B46" s="20" t="s">
        <v>57</v>
      </c>
      <c r="C46" s="27"/>
      <c r="D46" s="27"/>
      <c r="E46" s="27"/>
      <c r="F46" s="27"/>
    </row>
    <row r="47" spans="1:7" ht="13.5" thickBot="1" x14ac:dyDescent="0.25">
      <c r="A47" s="32" t="s">
        <v>54</v>
      </c>
      <c r="B47" s="32" t="s">
        <v>57</v>
      </c>
      <c r="C47" s="29">
        <f>C43-C44-C45-C46</f>
        <v>858.81200000000001</v>
      </c>
      <c r="D47" s="29">
        <f t="shared" ref="D47" si="1">D43-D44-D45-D46</f>
        <v>705.85</v>
      </c>
      <c r="E47" s="29">
        <v>1036.52</v>
      </c>
      <c r="F47" s="29">
        <f t="shared" ref="F47" si="2">F43-F44-F45-F46</f>
        <v>0</v>
      </c>
    </row>
    <row r="48" spans="1:7" ht="13.5" thickTop="1" x14ac:dyDescent="0.2"/>
    <row r="49" spans="1:6" x14ac:dyDescent="0.2">
      <c r="A49" s="25" t="s">
        <v>55</v>
      </c>
      <c r="B49" s="30"/>
    </row>
    <row r="50" spans="1:6" x14ac:dyDescent="0.2">
      <c r="A50" s="2" t="s">
        <v>54</v>
      </c>
      <c r="B50" s="30" t="s">
        <v>44</v>
      </c>
      <c r="C50" s="27"/>
      <c r="D50" s="27"/>
      <c r="E50" s="27"/>
      <c r="F50" s="27"/>
    </row>
    <row r="51" spans="1:6" ht="13.5" thickBot="1" x14ac:dyDescent="0.25">
      <c r="A51" s="32" t="s">
        <v>56</v>
      </c>
      <c r="B51" s="33" t="s">
        <v>57</v>
      </c>
      <c r="C51" s="29">
        <f>C47</f>
        <v>858.81200000000001</v>
      </c>
      <c r="D51" s="29">
        <v>705.85</v>
      </c>
      <c r="E51" s="29">
        <v>1036.52</v>
      </c>
      <c r="F51" s="29"/>
    </row>
    <row r="52" spans="1:6" ht="13.5" thickTop="1" x14ac:dyDescent="0.2">
      <c r="A52" s="2"/>
    </row>
    <row r="53" spans="1:6" x14ac:dyDescent="0.2">
      <c r="A53" s="2" t="s">
        <v>58</v>
      </c>
    </row>
  </sheetData>
  <mergeCells count="4">
    <mergeCell ref="A1:B1"/>
    <mergeCell ref="A3:G4"/>
    <mergeCell ref="C8:F8"/>
    <mergeCell ref="C12:F1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535FF-9D50-412D-B4F3-8D8FD8CBFB33}">
  <dimension ref="A1:I26"/>
  <sheetViews>
    <sheetView zoomScaleNormal="100" workbookViewId="0">
      <selection activeCell="E13" sqref="E13"/>
    </sheetView>
  </sheetViews>
  <sheetFormatPr defaultColWidth="8.7109375" defaultRowHeight="12.75" x14ac:dyDescent="0.2"/>
  <cols>
    <col min="1" max="1" width="40" style="2" customWidth="1"/>
    <col min="2" max="2" width="24.5703125" style="2" customWidth="1"/>
    <col min="3" max="3" width="22" style="2" customWidth="1"/>
    <col min="4" max="5" width="19.42578125" style="2" customWidth="1"/>
    <col min="6" max="7" width="19.85546875" style="2" customWidth="1"/>
    <col min="8" max="8" width="19" style="2" customWidth="1"/>
    <col min="9" max="9" width="19.7109375" style="2" customWidth="1"/>
    <col min="10" max="16384" width="8.7109375" style="2"/>
  </cols>
  <sheetData>
    <row r="1" spans="1:9" ht="18" x14ac:dyDescent="0.25">
      <c r="A1" s="118" t="s">
        <v>143</v>
      </c>
      <c r="B1" s="118"/>
      <c r="C1" s="3"/>
      <c r="D1" s="3"/>
      <c r="E1" s="3"/>
      <c r="F1" s="3"/>
      <c r="G1" s="3"/>
      <c r="H1" s="3"/>
    </row>
    <row r="3" spans="1:9" x14ac:dyDescent="0.2">
      <c r="A3" s="119" t="s">
        <v>144</v>
      </c>
      <c r="B3" s="119"/>
      <c r="C3" s="119"/>
      <c r="D3" s="119"/>
      <c r="E3" s="119"/>
      <c r="F3" s="119"/>
      <c r="G3" s="119"/>
      <c r="H3" s="119"/>
    </row>
    <row r="4" spans="1:9" x14ac:dyDescent="0.2">
      <c r="A4" s="119"/>
      <c r="B4" s="119"/>
      <c r="C4" s="119"/>
      <c r="D4" s="119"/>
      <c r="E4" s="119"/>
      <c r="F4" s="119"/>
      <c r="G4" s="119"/>
      <c r="H4" s="119"/>
    </row>
    <row r="5" spans="1:9" x14ac:dyDescent="0.2">
      <c r="F5" s="37"/>
      <c r="G5" s="102"/>
      <c r="H5" s="17" t="s">
        <v>36</v>
      </c>
    </row>
    <row r="6" spans="1:9" x14ac:dyDescent="0.2">
      <c r="A6" s="18"/>
      <c r="B6" s="18"/>
      <c r="F6" s="19"/>
      <c r="G6" s="103"/>
      <c r="H6" s="17" t="s">
        <v>37</v>
      </c>
    </row>
    <row r="7" spans="1:9" x14ac:dyDescent="0.2">
      <c r="A7" s="18"/>
      <c r="B7" s="18"/>
      <c r="C7" s="18"/>
      <c r="D7" s="18"/>
      <c r="E7" s="18"/>
      <c r="F7" s="18"/>
      <c r="G7" s="18"/>
      <c r="H7" s="18"/>
    </row>
    <row r="8" spans="1:9" x14ac:dyDescent="0.2">
      <c r="A8" s="20"/>
      <c r="B8" s="21"/>
      <c r="C8" s="120" t="s">
        <v>145</v>
      </c>
      <c r="D8" s="120"/>
      <c r="E8" s="120"/>
      <c r="F8" s="120"/>
      <c r="G8" s="120"/>
      <c r="H8" s="120"/>
    </row>
    <row r="9" spans="1:9" x14ac:dyDescent="0.2">
      <c r="A9" s="18"/>
      <c r="B9" s="17"/>
      <c r="C9" s="22" t="s">
        <v>21</v>
      </c>
      <c r="D9" s="22" t="s">
        <v>21</v>
      </c>
      <c r="E9" s="22" t="s">
        <v>21</v>
      </c>
      <c r="F9" s="22" t="s">
        <v>22</v>
      </c>
      <c r="G9" s="22" t="s">
        <v>22</v>
      </c>
      <c r="H9" s="22" t="s">
        <v>23</v>
      </c>
      <c r="I9" s="22" t="s">
        <v>23</v>
      </c>
    </row>
    <row r="10" spans="1:9" x14ac:dyDescent="0.2">
      <c r="A10" s="23"/>
      <c r="B10" s="17"/>
      <c r="C10" s="17" t="s">
        <v>146</v>
      </c>
      <c r="D10" s="17" t="s">
        <v>181</v>
      </c>
      <c r="E10" s="17" t="s">
        <v>182</v>
      </c>
      <c r="F10" s="17" t="s">
        <v>147</v>
      </c>
      <c r="G10" s="17" t="s">
        <v>180</v>
      </c>
      <c r="H10" s="17" t="s">
        <v>147</v>
      </c>
      <c r="I10" s="17" t="s">
        <v>180</v>
      </c>
    </row>
    <row r="11" spans="1:9" x14ac:dyDescent="0.2">
      <c r="A11" s="24"/>
      <c r="B11" s="21"/>
      <c r="C11" s="126" t="s">
        <v>148</v>
      </c>
      <c r="D11" s="127"/>
      <c r="E11" s="127"/>
      <c r="F11" s="127"/>
      <c r="G11" s="127"/>
      <c r="H11" s="127"/>
      <c r="I11" s="127"/>
    </row>
    <row r="12" spans="1:9" x14ac:dyDescent="0.2">
      <c r="A12" s="25" t="s">
        <v>149</v>
      </c>
      <c r="B12" s="21"/>
    </row>
    <row r="13" spans="1:9" x14ac:dyDescent="0.2">
      <c r="A13" s="24" t="s">
        <v>150</v>
      </c>
      <c r="B13" s="20" t="s">
        <v>57</v>
      </c>
      <c r="C13" s="16">
        <v>583.07000000000005</v>
      </c>
      <c r="D13" s="16">
        <v>868.21</v>
      </c>
      <c r="E13" s="16">
        <v>626.82000000000005</v>
      </c>
      <c r="F13" s="16">
        <v>693.88</v>
      </c>
      <c r="G13" s="16">
        <v>626.79</v>
      </c>
      <c r="H13" s="16">
        <v>681.55</v>
      </c>
      <c r="I13" s="16">
        <v>648.39</v>
      </c>
    </row>
    <row r="14" spans="1:9" x14ac:dyDescent="0.2">
      <c r="A14" s="26" t="s">
        <v>45</v>
      </c>
      <c r="B14" s="20" t="s">
        <v>57</v>
      </c>
      <c r="C14" s="16"/>
      <c r="D14" s="16"/>
      <c r="E14" s="16"/>
      <c r="F14" s="16"/>
      <c r="G14" s="16"/>
      <c r="H14" s="16"/>
      <c r="I14" s="16"/>
    </row>
    <row r="15" spans="1:9" ht="25.5" x14ac:dyDescent="0.2">
      <c r="A15" s="26" t="s">
        <v>151</v>
      </c>
      <c r="B15" s="20" t="s">
        <v>57</v>
      </c>
      <c r="C15" s="16"/>
      <c r="D15" s="16"/>
      <c r="E15" s="16"/>
      <c r="F15" s="16"/>
      <c r="G15" s="16"/>
      <c r="H15" s="16"/>
      <c r="I15" s="16"/>
    </row>
    <row r="16" spans="1:9" x14ac:dyDescent="0.2">
      <c r="A16" s="26" t="s">
        <v>152</v>
      </c>
      <c r="B16" s="20" t="s">
        <v>57</v>
      </c>
      <c r="C16" s="27"/>
      <c r="D16" s="27"/>
      <c r="E16" s="27"/>
      <c r="F16" s="27"/>
      <c r="G16" s="27"/>
      <c r="H16" s="27"/>
      <c r="I16" s="27"/>
    </row>
    <row r="17" spans="1:9" x14ac:dyDescent="0.2">
      <c r="A17" s="26" t="s">
        <v>153</v>
      </c>
      <c r="B17" s="20" t="s">
        <v>57</v>
      </c>
      <c r="C17" s="27">
        <v>-140</v>
      </c>
      <c r="D17" s="27">
        <v>-140</v>
      </c>
      <c r="E17" s="27">
        <v>-140</v>
      </c>
      <c r="F17" s="27">
        <v>-125</v>
      </c>
      <c r="G17" s="27">
        <v>-125</v>
      </c>
      <c r="H17" s="27">
        <v>-150</v>
      </c>
      <c r="I17" s="27">
        <v>-150</v>
      </c>
    </row>
    <row r="18" spans="1:9" ht="13.5" thickBot="1" x14ac:dyDescent="0.25">
      <c r="A18" s="28" t="s">
        <v>154</v>
      </c>
      <c r="B18" s="28" t="s">
        <v>57</v>
      </c>
      <c r="C18" s="29">
        <f>SUM(C13:C17)</f>
        <v>443.07000000000005</v>
      </c>
      <c r="D18" s="29">
        <f t="shared" ref="D18:E18" si="0">SUM(D13:D17)</f>
        <v>728.21</v>
      </c>
      <c r="E18" s="29">
        <f t="shared" si="0"/>
        <v>486.82000000000005</v>
      </c>
      <c r="F18" s="29">
        <f>SUM(F13:F17)</f>
        <v>568.88</v>
      </c>
      <c r="G18" s="29">
        <f>SUM(G13:G17)</f>
        <v>501.78999999999996</v>
      </c>
      <c r="H18" s="29">
        <f t="shared" ref="H18:I18" si="1">SUM(H13:H17)</f>
        <v>531.54999999999995</v>
      </c>
      <c r="I18" s="29">
        <f t="shared" si="1"/>
        <v>498.39</v>
      </c>
    </row>
    <row r="19" spans="1:9" ht="13.5" thickTop="1" x14ac:dyDescent="0.2"/>
    <row r="20" spans="1:9" x14ac:dyDescent="0.2">
      <c r="A20" s="25" t="s">
        <v>50</v>
      </c>
    </row>
    <row r="21" spans="1:9" x14ac:dyDescent="0.2">
      <c r="A21" s="2" t="s">
        <v>155</v>
      </c>
      <c r="C21" s="31">
        <f>C18</f>
        <v>443.07000000000005</v>
      </c>
      <c r="D21" s="19">
        <f t="shared" ref="D21:E21" si="2">D18</f>
        <v>728.21</v>
      </c>
      <c r="E21" s="19">
        <f t="shared" si="2"/>
        <v>486.82000000000005</v>
      </c>
      <c r="F21" s="19">
        <f>F18</f>
        <v>568.88</v>
      </c>
      <c r="G21" s="19">
        <f>G18</f>
        <v>501.78999999999996</v>
      </c>
      <c r="H21" s="19">
        <f t="shared" ref="H21:I21" si="3">H18</f>
        <v>531.54999999999995</v>
      </c>
      <c r="I21" s="19">
        <f t="shared" si="3"/>
        <v>498.39</v>
      </c>
    </row>
    <row r="22" spans="1:9" x14ac:dyDescent="0.2">
      <c r="A22" s="2" t="s">
        <v>156</v>
      </c>
      <c r="C22" s="16">
        <f>C21*0.13</f>
        <v>57.599100000000007</v>
      </c>
      <c r="D22" s="16">
        <f>D21*0.13</f>
        <v>94.667300000000012</v>
      </c>
      <c r="E22" s="16">
        <f>E21*0.13</f>
        <v>63.286600000000007</v>
      </c>
      <c r="F22" s="16">
        <f>F21*0.1</f>
        <v>56.888000000000005</v>
      </c>
      <c r="G22" s="16">
        <f>G21*0.1</f>
        <v>50.179000000000002</v>
      </c>
      <c r="H22" s="16">
        <f>H21*0.1</f>
        <v>53.155000000000001</v>
      </c>
      <c r="I22" s="16">
        <f>I21*0.1</f>
        <v>49.838999999999999</v>
      </c>
    </row>
    <row r="23" spans="1:9" x14ac:dyDescent="0.2">
      <c r="A23" s="2" t="s">
        <v>52</v>
      </c>
      <c r="C23" s="16"/>
      <c r="D23" s="16"/>
      <c r="E23" s="16"/>
      <c r="F23" s="16"/>
      <c r="G23" s="16"/>
      <c r="H23" s="16"/>
      <c r="I23" s="16"/>
    </row>
    <row r="24" spans="1:9" x14ac:dyDescent="0.2">
      <c r="A24" s="2" t="s">
        <v>53</v>
      </c>
      <c r="C24" s="27"/>
      <c r="D24" s="27"/>
      <c r="E24" s="27"/>
      <c r="F24" s="27"/>
      <c r="G24" s="27"/>
      <c r="H24" s="27"/>
      <c r="I24" s="27"/>
    </row>
    <row r="25" spans="1:9" ht="13.5" thickBot="1" x14ac:dyDescent="0.25">
      <c r="A25" s="32" t="s">
        <v>54</v>
      </c>
      <c r="B25" s="32"/>
      <c r="C25" s="29">
        <f>C21-C22-C23-C24</f>
        <v>385.47090000000003</v>
      </c>
      <c r="D25" s="29">
        <f t="shared" ref="D25:E25" si="4">D21-D22-D23-D24</f>
        <v>633.54269999999997</v>
      </c>
      <c r="E25" s="29">
        <f t="shared" si="4"/>
        <v>423.53340000000003</v>
      </c>
      <c r="F25" s="29">
        <f>F21-F22-F23-F24</f>
        <v>511.99199999999996</v>
      </c>
      <c r="G25" s="29">
        <f>G21-G22-G23-G24</f>
        <v>451.61099999999999</v>
      </c>
      <c r="H25" s="29">
        <f t="shared" ref="H25:I25" si="5">H21-H22-H23-H24</f>
        <v>478.39499999999998</v>
      </c>
      <c r="I25" s="29">
        <f t="shared" si="5"/>
        <v>448.55099999999999</v>
      </c>
    </row>
    <row r="26" spans="1:9" ht="13.5" thickTop="1" x14ac:dyDescent="0.2"/>
  </sheetData>
  <mergeCells count="4">
    <mergeCell ref="A1:B1"/>
    <mergeCell ref="A3:H4"/>
    <mergeCell ref="C8:H8"/>
    <mergeCell ref="C11:I11"/>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F8BAC-70F9-447B-8286-ED713BCF4D52}">
  <dimension ref="A1:H31"/>
  <sheetViews>
    <sheetView workbookViewId="0">
      <selection activeCell="G38" sqref="G38"/>
    </sheetView>
  </sheetViews>
  <sheetFormatPr defaultColWidth="8.7109375" defaultRowHeight="14.25" x14ac:dyDescent="0.2"/>
  <cols>
    <col min="1" max="1" width="40" style="1" customWidth="1"/>
    <col min="2" max="2" width="24.5703125" style="1" customWidth="1"/>
    <col min="3" max="16384" width="8.7109375" style="1"/>
  </cols>
  <sheetData>
    <row r="1" spans="1:8" ht="18" x14ac:dyDescent="0.25">
      <c r="A1" s="118" t="s">
        <v>157</v>
      </c>
      <c r="B1" s="118"/>
      <c r="C1" s="43"/>
      <c r="D1" s="43"/>
      <c r="E1" s="43"/>
      <c r="F1" s="43"/>
    </row>
    <row r="2" spans="1:8" x14ac:dyDescent="0.2">
      <c r="H2" s="2" t="s">
        <v>34</v>
      </c>
    </row>
    <row r="3" spans="1:8" x14ac:dyDescent="0.2">
      <c r="A3" s="128" t="s">
        <v>158</v>
      </c>
      <c r="B3" s="128"/>
      <c r="C3" s="128"/>
      <c r="D3" s="128"/>
      <c r="E3" s="128"/>
      <c r="F3" s="128"/>
      <c r="H3" s="2" t="s">
        <v>119</v>
      </c>
    </row>
    <row r="4" spans="1:8" x14ac:dyDescent="0.2">
      <c r="A4" s="128"/>
      <c r="B4" s="128"/>
      <c r="C4" s="128"/>
      <c r="D4" s="128"/>
      <c r="E4" s="128"/>
      <c r="F4" s="128"/>
    </row>
    <row r="5" spans="1:8" x14ac:dyDescent="0.2">
      <c r="E5" s="16"/>
      <c r="F5" s="17" t="s">
        <v>36</v>
      </c>
    </row>
    <row r="6" spans="1:8" x14ac:dyDescent="0.2">
      <c r="A6" s="18"/>
      <c r="B6" s="18"/>
      <c r="E6" s="19"/>
      <c r="F6" s="17" t="s">
        <v>37</v>
      </c>
    </row>
    <row r="7" spans="1:8" x14ac:dyDescent="0.2">
      <c r="A7" s="18"/>
      <c r="B7" s="18"/>
      <c r="C7" s="18"/>
      <c r="D7" s="18"/>
      <c r="E7" s="18"/>
      <c r="F7" s="18"/>
    </row>
    <row r="8" spans="1:8" x14ac:dyDescent="0.2">
      <c r="A8" s="20"/>
      <c r="B8" s="21"/>
      <c r="C8" s="120" t="s">
        <v>159</v>
      </c>
      <c r="D8" s="120"/>
      <c r="E8" s="120"/>
      <c r="F8" s="120"/>
    </row>
    <row r="9" spans="1:8" x14ac:dyDescent="0.2">
      <c r="A9" s="25" t="s">
        <v>160</v>
      </c>
      <c r="B9" s="17"/>
      <c r="C9" s="22" t="s">
        <v>161</v>
      </c>
      <c r="D9" s="22" t="s">
        <v>162</v>
      </c>
      <c r="E9" s="22" t="s">
        <v>39</v>
      </c>
      <c r="F9" s="22" t="s">
        <v>40</v>
      </c>
    </row>
    <row r="10" spans="1:8" x14ac:dyDescent="0.2">
      <c r="A10" s="23"/>
      <c r="B10" s="17"/>
      <c r="C10" s="17"/>
      <c r="D10" s="17"/>
      <c r="E10" s="17"/>
      <c r="F10" s="17"/>
    </row>
    <row r="11" spans="1:8" x14ac:dyDescent="0.2">
      <c r="A11" s="24"/>
      <c r="B11" s="21"/>
      <c r="C11" s="121" t="s">
        <v>41</v>
      </c>
      <c r="D11" s="122"/>
      <c r="E11" s="122"/>
      <c r="F11" s="123"/>
    </row>
    <row r="12" spans="1:8" x14ac:dyDescent="0.2">
      <c r="A12" s="23" t="s">
        <v>149</v>
      </c>
      <c r="B12" s="21"/>
    </row>
    <row r="13" spans="1:8" x14ac:dyDescent="0.2">
      <c r="A13" s="24" t="s">
        <v>163</v>
      </c>
      <c r="B13" s="20" t="s">
        <v>57</v>
      </c>
      <c r="C13" s="16"/>
      <c r="D13" s="16"/>
      <c r="E13" s="16"/>
      <c r="F13" s="16"/>
    </row>
    <row r="14" spans="1:8" x14ac:dyDescent="0.2">
      <c r="A14" s="26" t="s">
        <v>45</v>
      </c>
      <c r="B14" s="20" t="s">
        <v>57</v>
      </c>
      <c r="C14" s="16"/>
      <c r="D14" s="16"/>
      <c r="E14" s="16"/>
      <c r="F14" s="16"/>
    </row>
    <row r="15" spans="1:8" x14ac:dyDescent="0.2">
      <c r="A15" s="18" t="s">
        <v>164</v>
      </c>
      <c r="B15" s="20" t="s">
        <v>57</v>
      </c>
      <c r="C15" s="44"/>
      <c r="D15" s="44"/>
      <c r="E15" s="44"/>
      <c r="F15" s="44"/>
    </row>
    <row r="16" spans="1:8" x14ac:dyDescent="0.2">
      <c r="A16" s="26" t="s">
        <v>165</v>
      </c>
      <c r="B16" s="20" t="s">
        <v>57</v>
      </c>
      <c r="C16" s="16"/>
      <c r="D16" s="16"/>
      <c r="E16" s="16"/>
      <c r="F16" s="16"/>
    </row>
    <row r="17" spans="1:6" x14ac:dyDescent="0.2">
      <c r="A17" s="26" t="s">
        <v>166</v>
      </c>
      <c r="B17" s="20" t="s">
        <v>57</v>
      </c>
      <c r="C17" s="16"/>
      <c r="D17" s="16"/>
      <c r="E17" s="16"/>
      <c r="F17" s="16"/>
    </row>
    <row r="18" spans="1:6" ht="25.5" x14ac:dyDescent="0.2">
      <c r="A18" s="26" t="s">
        <v>151</v>
      </c>
      <c r="B18" s="20" t="s">
        <v>57</v>
      </c>
      <c r="C18" s="16"/>
      <c r="D18" s="16"/>
      <c r="E18" s="16"/>
      <c r="F18" s="16"/>
    </row>
    <row r="19" spans="1:6" x14ac:dyDescent="0.2">
      <c r="A19" s="18" t="s">
        <v>167</v>
      </c>
      <c r="B19" s="20" t="s">
        <v>57</v>
      </c>
      <c r="C19" s="45"/>
      <c r="D19" s="45"/>
      <c r="E19" s="45"/>
      <c r="F19" s="45"/>
    </row>
    <row r="20" spans="1:6" x14ac:dyDescent="0.2">
      <c r="A20" s="26" t="s">
        <v>152</v>
      </c>
      <c r="B20" s="20" t="s">
        <v>57</v>
      </c>
      <c r="C20" s="27"/>
      <c r="D20" s="27"/>
      <c r="E20" s="27"/>
      <c r="F20" s="27"/>
    </row>
    <row r="21" spans="1:6" x14ac:dyDescent="0.2">
      <c r="A21" s="18" t="s">
        <v>168</v>
      </c>
      <c r="B21" s="20" t="s">
        <v>57</v>
      </c>
      <c r="C21" s="45"/>
      <c r="D21" s="45"/>
      <c r="E21" s="45"/>
      <c r="F21" s="45"/>
    </row>
    <row r="22" spans="1:6" x14ac:dyDescent="0.2">
      <c r="A22" s="26" t="s">
        <v>153</v>
      </c>
      <c r="B22" s="20" t="s">
        <v>57</v>
      </c>
      <c r="C22" s="27"/>
      <c r="D22" s="27"/>
      <c r="E22" s="27"/>
      <c r="F22" s="27"/>
    </row>
    <row r="23" spans="1:6" ht="15" thickBot="1" x14ac:dyDescent="0.25">
      <c r="A23" s="28" t="s">
        <v>154</v>
      </c>
      <c r="B23" s="28" t="s">
        <v>57</v>
      </c>
      <c r="C23" s="29">
        <f>SUM(C13:C22)</f>
        <v>0</v>
      </c>
      <c r="D23" s="29">
        <f t="shared" ref="D23:E23" si="0">SUM(D13:D22)</f>
        <v>0</v>
      </c>
      <c r="E23" s="29">
        <f t="shared" si="0"/>
        <v>0</v>
      </c>
      <c r="F23" s="29">
        <f>SUM(F13:F22)</f>
        <v>0</v>
      </c>
    </row>
    <row r="24" spans="1:6" ht="15" thickTop="1" x14ac:dyDescent="0.2"/>
    <row r="25" spans="1:6" x14ac:dyDescent="0.2">
      <c r="A25" s="46" t="s">
        <v>50</v>
      </c>
    </row>
    <row r="26" spans="1:6" x14ac:dyDescent="0.2">
      <c r="A26" s="1" t="s">
        <v>154</v>
      </c>
      <c r="C26" s="31">
        <f>C23</f>
        <v>0</v>
      </c>
      <c r="D26" s="31">
        <f t="shared" ref="D26:F26" si="1">D23</f>
        <v>0</v>
      </c>
      <c r="E26" s="31">
        <f t="shared" si="1"/>
        <v>0</v>
      </c>
      <c r="F26" s="31">
        <f t="shared" si="1"/>
        <v>0</v>
      </c>
    </row>
    <row r="27" spans="1:6" x14ac:dyDescent="0.2">
      <c r="A27" s="1" t="s">
        <v>51</v>
      </c>
      <c r="C27" s="16"/>
      <c r="D27" s="16"/>
      <c r="E27" s="16"/>
      <c r="F27" s="16"/>
    </row>
    <row r="28" spans="1:6" x14ac:dyDescent="0.2">
      <c r="A28" s="1" t="s">
        <v>52</v>
      </c>
      <c r="C28" s="16"/>
      <c r="D28" s="16"/>
      <c r="E28" s="16"/>
      <c r="F28" s="16"/>
    </row>
    <row r="29" spans="1:6" x14ac:dyDescent="0.2">
      <c r="A29" s="1" t="s">
        <v>53</v>
      </c>
      <c r="C29" s="27"/>
      <c r="D29" s="27"/>
      <c r="E29" s="27"/>
      <c r="F29" s="27"/>
    </row>
    <row r="30" spans="1:6" ht="15" thickBot="1" x14ac:dyDescent="0.25">
      <c r="A30" s="47" t="s">
        <v>54</v>
      </c>
      <c r="B30" s="47"/>
      <c r="C30" s="29">
        <f>C26-C27-C28-C29</f>
        <v>0</v>
      </c>
      <c r="D30" s="29">
        <f t="shared" ref="D30:F30" si="2">D26-D27-D28-D29</f>
        <v>0</v>
      </c>
      <c r="E30" s="29">
        <f t="shared" si="2"/>
        <v>0</v>
      </c>
      <c r="F30" s="29">
        <f t="shared" si="2"/>
        <v>0</v>
      </c>
    </row>
    <row r="31" spans="1:6" ht="15" thickTop="1" x14ac:dyDescent="0.2"/>
  </sheetData>
  <mergeCells count="4">
    <mergeCell ref="A1:B1"/>
    <mergeCell ref="A3:F4"/>
    <mergeCell ref="C8:F8"/>
    <mergeCell ref="C11:F1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9A50-8BD3-4A01-96BF-65F61AA9FA22}">
  <dimension ref="A1:I19"/>
  <sheetViews>
    <sheetView zoomScaleNormal="100" workbookViewId="0">
      <selection activeCell="C25" sqref="C25"/>
    </sheetView>
  </sheetViews>
  <sheetFormatPr defaultColWidth="8.7109375" defaultRowHeight="14.25" x14ac:dyDescent="0.2"/>
  <cols>
    <col min="1" max="1" width="40" style="1" customWidth="1"/>
    <col min="2" max="2" width="24.5703125" style="1" customWidth="1"/>
    <col min="3" max="8" width="14.28515625" style="1" customWidth="1"/>
    <col min="9" max="9" width="11.7109375" style="1" customWidth="1"/>
    <col min="10" max="16384" width="8.7109375" style="1"/>
  </cols>
  <sheetData>
    <row r="1" spans="1:9" ht="18" x14ac:dyDescent="0.25">
      <c r="A1" s="118" t="s">
        <v>169</v>
      </c>
      <c r="B1" s="118"/>
      <c r="C1" s="43"/>
      <c r="D1" s="43"/>
      <c r="E1" s="43"/>
      <c r="F1" s="43"/>
    </row>
    <row r="2" spans="1:9" x14ac:dyDescent="0.2">
      <c r="A2" s="7"/>
      <c r="B2" s="7"/>
      <c r="C2" s="7"/>
      <c r="D2" s="7"/>
      <c r="E2" s="7"/>
      <c r="F2" s="7"/>
    </row>
    <row r="3" spans="1:9" x14ac:dyDescent="0.2">
      <c r="A3" s="129" t="s">
        <v>170</v>
      </c>
      <c r="B3" s="129"/>
      <c r="C3" s="129"/>
      <c r="D3" s="129"/>
      <c r="E3" s="129"/>
      <c r="F3" s="129"/>
    </row>
    <row r="4" spans="1:9" ht="30.75" customHeight="1" x14ac:dyDescent="0.2">
      <c r="A4" s="129"/>
      <c r="B4" s="129"/>
      <c r="C4" s="129"/>
      <c r="D4" s="129"/>
      <c r="E4" s="129"/>
      <c r="F4" s="129"/>
    </row>
    <row r="6" spans="1:9" x14ac:dyDescent="0.2">
      <c r="A6" s="23"/>
      <c r="B6" s="18"/>
      <c r="C6" s="16"/>
      <c r="D6" s="17" t="s">
        <v>36</v>
      </c>
      <c r="E6" s="19"/>
      <c r="F6" s="17" t="s">
        <v>37</v>
      </c>
    </row>
    <row r="7" spans="1:9" x14ac:dyDescent="0.2">
      <c r="A7" s="23"/>
      <c r="B7" s="18"/>
      <c r="C7" s="18"/>
      <c r="D7" s="18"/>
      <c r="E7" s="18"/>
      <c r="F7" s="18"/>
    </row>
    <row r="8" spans="1:9" x14ac:dyDescent="0.2">
      <c r="A8" s="25" t="s">
        <v>171</v>
      </c>
      <c r="B8" s="48"/>
      <c r="C8" s="104" t="s">
        <v>21</v>
      </c>
      <c r="D8" s="104" t="s">
        <v>21</v>
      </c>
      <c r="E8" s="104" t="s">
        <v>21</v>
      </c>
      <c r="F8" s="104" t="s">
        <v>22</v>
      </c>
      <c r="G8" s="104" t="s">
        <v>22</v>
      </c>
      <c r="H8" s="104" t="s">
        <v>23</v>
      </c>
      <c r="I8" s="104" t="s">
        <v>23</v>
      </c>
    </row>
    <row r="9" spans="1:9" ht="25.5" x14ac:dyDescent="0.2">
      <c r="A9" s="25" t="s">
        <v>172</v>
      </c>
      <c r="B9" s="49"/>
      <c r="C9" s="105" t="s">
        <v>146</v>
      </c>
      <c r="D9" s="105" t="s">
        <v>181</v>
      </c>
      <c r="E9" s="105" t="s">
        <v>182</v>
      </c>
      <c r="F9" s="105" t="s">
        <v>147</v>
      </c>
      <c r="G9" s="105" t="s">
        <v>180</v>
      </c>
      <c r="H9" s="105" t="s">
        <v>147</v>
      </c>
      <c r="I9" s="105" t="s">
        <v>180</v>
      </c>
    </row>
    <row r="10" spans="1:9" x14ac:dyDescent="0.2">
      <c r="A10" s="23"/>
      <c r="B10" s="17"/>
      <c r="C10" s="17"/>
      <c r="D10" s="17"/>
      <c r="E10" s="17"/>
      <c r="F10" s="17"/>
    </row>
    <row r="11" spans="1:9" x14ac:dyDescent="0.2">
      <c r="A11" s="18" t="s">
        <v>173</v>
      </c>
      <c r="B11" s="21"/>
    </row>
    <row r="12" spans="1:9" ht="25.5" x14ac:dyDescent="0.2">
      <c r="A12" s="26" t="s">
        <v>174</v>
      </c>
      <c r="B12" s="20" t="s">
        <v>57</v>
      </c>
      <c r="C12" s="85">
        <v>858.81</v>
      </c>
      <c r="D12" s="85">
        <v>858.81</v>
      </c>
      <c r="E12" s="85">
        <v>858.81</v>
      </c>
      <c r="F12" s="85">
        <v>1036.52</v>
      </c>
      <c r="G12" s="85">
        <v>1036.52</v>
      </c>
      <c r="H12" s="85">
        <v>705.85</v>
      </c>
      <c r="I12" s="85">
        <v>705.85</v>
      </c>
    </row>
    <row r="13" spans="1:9" ht="25.5" x14ac:dyDescent="0.2">
      <c r="A13" s="26" t="s">
        <v>175</v>
      </c>
      <c r="B13" s="20" t="s">
        <v>57</v>
      </c>
      <c r="C13" s="85">
        <v>385.47090000000003</v>
      </c>
      <c r="D13" s="85">
        <v>633.54269999999997</v>
      </c>
      <c r="E13" s="85">
        <v>423.53340000000003</v>
      </c>
      <c r="F13" s="85">
        <v>511.99199999999996</v>
      </c>
      <c r="G13" s="85">
        <v>451.61099999999999</v>
      </c>
      <c r="H13" s="85">
        <v>478.39499999999998</v>
      </c>
      <c r="I13" s="85">
        <v>448.55</v>
      </c>
    </row>
    <row r="14" spans="1:9" x14ac:dyDescent="0.2">
      <c r="A14" s="18" t="s">
        <v>176</v>
      </c>
      <c r="B14" s="20" t="s">
        <v>57</v>
      </c>
      <c r="C14" s="31">
        <f>C12-C13</f>
        <v>473.33909999999992</v>
      </c>
      <c r="D14" s="31">
        <f t="shared" ref="D14" si="0">D12-D13</f>
        <v>225.26729999999998</v>
      </c>
      <c r="E14" s="31">
        <f t="shared" ref="E14" si="1">E12-E13</f>
        <v>435.27659999999992</v>
      </c>
      <c r="F14" s="31">
        <f t="shared" ref="F14:H14" si="2">F12-F13</f>
        <v>524.52800000000002</v>
      </c>
      <c r="G14" s="31">
        <f t="shared" si="2"/>
        <v>584.90899999999999</v>
      </c>
      <c r="H14" s="31">
        <f t="shared" si="2"/>
        <v>227.45500000000004</v>
      </c>
      <c r="I14" s="31">
        <f>I12-I13</f>
        <v>257.3</v>
      </c>
    </row>
    <row r="15" spans="1:9" x14ac:dyDescent="0.2">
      <c r="A15" s="26" t="s">
        <v>177</v>
      </c>
      <c r="B15" s="20" t="s">
        <v>57</v>
      </c>
      <c r="C15" s="16">
        <v>583.07000000000005</v>
      </c>
      <c r="D15" s="16">
        <v>868.21</v>
      </c>
      <c r="E15" s="16">
        <v>626.82000000000005</v>
      </c>
      <c r="F15" s="16">
        <v>693.88</v>
      </c>
      <c r="G15" s="16">
        <v>626.79</v>
      </c>
      <c r="H15" s="16">
        <v>681.55</v>
      </c>
      <c r="I15" s="16">
        <v>648.39</v>
      </c>
    </row>
    <row r="16" spans="1:9" ht="15" thickBot="1" x14ac:dyDescent="0.25">
      <c r="A16" s="50" t="s">
        <v>178</v>
      </c>
      <c r="B16" s="28" t="s">
        <v>140</v>
      </c>
      <c r="C16" s="86">
        <f t="shared" ref="C16:I16" si="3">IF(C12="","",C14/C15)</f>
        <v>0.8118049290822712</v>
      </c>
      <c r="D16" s="86">
        <f t="shared" si="3"/>
        <v>0.25946176616256433</v>
      </c>
      <c r="E16" s="86">
        <f t="shared" si="3"/>
        <v>0.69442040777256608</v>
      </c>
      <c r="F16" s="86">
        <f t="shared" si="3"/>
        <v>0.75593474375972791</v>
      </c>
      <c r="G16" s="86">
        <f t="shared" si="3"/>
        <v>0.93318176741811454</v>
      </c>
      <c r="H16" s="86">
        <f t="shared" si="3"/>
        <v>0.33373193456092737</v>
      </c>
      <c r="I16" s="86">
        <f t="shared" si="3"/>
        <v>0.39682906892456704</v>
      </c>
    </row>
    <row r="17" spans="1:9" ht="15" thickTop="1" x14ac:dyDescent="0.2"/>
    <row r="18" spans="1:9" ht="39" thickBot="1" x14ac:dyDescent="0.25">
      <c r="A18" s="50" t="s">
        <v>179</v>
      </c>
      <c r="B18" s="28" t="s">
        <v>140</v>
      </c>
      <c r="C18" s="130">
        <f>SUM(C14:E14)/(SUM(C15:E15))</f>
        <v>0.54563447379818086</v>
      </c>
      <c r="D18" s="131"/>
      <c r="E18" s="132"/>
      <c r="F18" s="130">
        <f>SUM(F14:G14)/(SUM(F15:G15))</f>
        <v>0.84005618360377676</v>
      </c>
      <c r="G18" s="132"/>
      <c r="H18" s="133">
        <f>SUM(H14:I14)/(SUM(H15:I15))</f>
        <v>0.36449388694226809</v>
      </c>
      <c r="I18" s="134"/>
    </row>
    <row r="19" spans="1:9" ht="15" thickTop="1" x14ac:dyDescent="0.2"/>
  </sheetData>
  <mergeCells count="5">
    <mergeCell ref="A1:B1"/>
    <mergeCell ref="A3:F4"/>
    <mergeCell ref="C18:E18"/>
    <mergeCell ref="F18:G18"/>
    <mergeCell ref="H18:I18"/>
  </mergeCell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B1558-B27E-4F79-9EC7-B74DBE4C3659}">
  <dimension ref="A1:O19"/>
  <sheetViews>
    <sheetView workbookViewId="0">
      <selection activeCell="J13" sqref="J13"/>
    </sheetView>
  </sheetViews>
  <sheetFormatPr defaultRowHeight="15" x14ac:dyDescent="0.25"/>
  <cols>
    <col min="1" max="14" width="10.85546875" customWidth="1"/>
    <col min="15" max="15" width="31" customWidth="1"/>
  </cols>
  <sheetData>
    <row r="1" spans="1:15" ht="15.75" thickBot="1" x14ac:dyDescent="0.3"/>
    <row r="2" spans="1:15" x14ac:dyDescent="0.25">
      <c r="A2" s="88"/>
      <c r="B2" s="89">
        <v>45597</v>
      </c>
      <c r="C2" s="89">
        <v>45627</v>
      </c>
      <c r="D2" s="89">
        <v>45658</v>
      </c>
      <c r="E2" s="89">
        <v>45689</v>
      </c>
      <c r="F2" s="89">
        <v>45717</v>
      </c>
      <c r="G2" s="89">
        <v>45748</v>
      </c>
      <c r="H2" s="89">
        <v>45778</v>
      </c>
      <c r="I2" s="89">
        <v>45809</v>
      </c>
      <c r="J2" s="89">
        <v>45839</v>
      </c>
      <c r="K2" s="89">
        <v>45870</v>
      </c>
      <c r="L2" s="89">
        <v>45901</v>
      </c>
      <c r="M2" s="89">
        <v>45931</v>
      </c>
      <c r="N2" s="89">
        <v>45962</v>
      </c>
      <c r="O2" s="90" t="s">
        <v>59</v>
      </c>
    </row>
    <row r="3" spans="1:15" ht="15.75" thickBot="1" x14ac:dyDescent="0.3">
      <c r="A3" s="91" t="s">
        <v>60</v>
      </c>
      <c r="B3" s="92" t="s">
        <v>61</v>
      </c>
      <c r="C3" s="92" t="s">
        <v>62</v>
      </c>
      <c r="D3" s="92" t="s">
        <v>63</v>
      </c>
      <c r="E3" s="92" t="s">
        <v>64</v>
      </c>
      <c r="F3" s="92" t="s">
        <v>65</v>
      </c>
      <c r="G3" s="92" t="s">
        <v>66</v>
      </c>
      <c r="H3" s="93" t="s">
        <v>67</v>
      </c>
      <c r="I3" s="92" t="s">
        <v>68</v>
      </c>
      <c r="J3" s="92" t="s">
        <v>69</v>
      </c>
      <c r="K3" s="92" t="s">
        <v>70</v>
      </c>
      <c r="L3" s="93" t="s">
        <v>71</v>
      </c>
      <c r="M3" s="92">
        <v>0.74409000000000003</v>
      </c>
      <c r="N3" s="92" t="s">
        <v>72</v>
      </c>
      <c r="O3" s="94">
        <v>0.76309000000000005</v>
      </c>
    </row>
    <row r="4" spans="1:15" ht="15.75" thickBot="1" x14ac:dyDescent="0.3">
      <c r="A4" s="92" t="s">
        <v>73</v>
      </c>
      <c r="B4" s="92" t="s">
        <v>74</v>
      </c>
      <c r="C4" s="92" t="s">
        <v>75</v>
      </c>
      <c r="D4" s="92" t="s">
        <v>76</v>
      </c>
      <c r="E4" s="92" t="s">
        <v>77</v>
      </c>
      <c r="F4" s="92" t="s">
        <v>78</v>
      </c>
      <c r="G4" s="92" t="s">
        <v>79</v>
      </c>
      <c r="H4" s="92" t="s">
        <v>80</v>
      </c>
      <c r="I4" s="92" t="s">
        <v>81</v>
      </c>
      <c r="J4" s="92" t="s">
        <v>82</v>
      </c>
      <c r="K4" s="92" t="s">
        <v>83</v>
      </c>
      <c r="L4" s="92" t="s">
        <v>84</v>
      </c>
      <c r="M4" s="92" t="s">
        <v>85</v>
      </c>
      <c r="N4" s="93" t="s">
        <v>86</v>
      </c>
      <c r="O4" s="95">
        <v>2.4299999999999999E-2</v>
      </c>
    </row>
    <row r="5" spans="1:15" ht="15.75" thickBot="1" x14ac:dyDescent="0.3">
      <c r="A5" s="92" t="s">
        <v>87</v>
      </c>
      <c r="B5" s="92" t="s">
        <v>88</v>
      </c>
      <c r="C5" s="92" t="s">
        <v>89</v>
      </c>
      <c r="D5" s="92" t="s">
        <v>90</v>
      </c>
      <c r="E5" s="92" t="s">
        <v>91</v>
      </c>
      <c r="F5" s="92" t="s">
        <v>92</v>
      </c>
      <c r="G5" s="92" t="s">
        <v>93</v>
      </c>
      <c r="H5" s="92" t="s">
        <v>94</v>
      </c>
      <c r="I5" s="92" t="s">
        <v>95</v>
      </c>
      <c r="J5" s="92" t="s">
        <v>96</v>
      </c>
      <c r="K5" s="92" t="s">
        <v>97</v>
      </c>
      <c r="L5" s="92" t="s">
        <v>98</v>
      </c>
      <c r="M5" s="92" t="s">
        <v>99</v>
      </c>
      <c r="N5" s="92">
        <v>0.10711</v>
      </c>
      <c r="O5" s="96">
        <v>0.10582</v>
      </c>
    </row>
    <row r="6" spans="1:15" ht="15.75" thickBot="1" x14ac:dyDescent="0.3">
      <c r="A6" s="92" t="s">
        <v>100</v>
      </c>
      <c r="B6" s="92" t="s">
        <v>101</v>
      </c>
      <c r="C6" s="92" t="s">
        <v>102</v>
      </c>
      <c r="D6" s="92" t="s">
        <v>103</v>
      </c>
      <c r="E6" s="92" t="s">
        <v>104</v>
      </c>
      <c r="F6" s="92" t="s">
        <v>105</v>
      </c>
      <c r="G6" s="92" t="s">
        <v>106</v>
      </c>
      <c r="H6" s="92" t="s">
        <v>107</v>
      </c>
      <c r="I6" s="92" t="s">
        <v>108</v>
      </c>
      <c r="J6" s="92" t="s">
        <v>109</v>
      </c>
      <c r="K6" s="92" t="s">
        <v>110</v>
      </c>
      <c r="L6" s="92" t="s">
        <v>111</v>
      </c>
      <c r="M6" s="92" t="s">
        <v>112</v>
      </c>
      <c r="N6" s="92" t="s">
        <v>113</v>
      </c>
      <c r="O6" s="94">
        <v>0.84816999999999998</v>
      </c>
    </row>
    <row r="8" spans="1:15" ht="15.75" x14ac:dyDescent="0.25">
      <c r="A8" s="80"/>
      <c r="B8" s="80"/>
      <c r="C8" s="80"/>
      <c r="D8" s="80"/>
      <c r="E8" s="80"/>
      <c r="F8" s="80"/>
      <c r="G8" s="80"/>
      <c r="H8" s="80"/>
      <c r="I8" s="80"/>
      <c r="J8" s="80"/>
      <c r="K8" s="80"/>
      <c r="L8" s="80"/>
      <c r="M8" s="80"/>
      <c r="N8" s="80"/>
      <c r="O8" s="80"/>
    </row>
    <row r="9" spans="1:15" ht="15.75" x14ac:dyDescent="0.25">
      <c r="A9" s="80"/>
      <c r="B9" s="80"/>
      <c r="C9" s="80"/>
      <c r="D9" s="80"/>
      <c r="E9" s="80"/>
      <c r="F9" s="80"/>
      <c r="G9" s="80"/>
      <c r="H9" s="80"/>
      <c r="I9" s="80"/>
      <c r="J9" s="80"/>
      <c r="K9" s="80"/>
      <c r="L9" s="80"/>
      <c r="M9" s="80"/>
      <c r="N9" s="80"/>
      <c r="O9" s="80"/>
    </row>
    <row r="10" spans="1:15" ht="15.75" x14ac:dyDescent="0.25">
      <c r="A10" s="80"/>
      <c r="B10" s="80"/>
      <c r="C10" s="80"/>
      <c r="D10" s="80"/>
      <c r="E10" s="80"/>
      <c r="F10" s="80"/>
      <c r="G10" s="80"/>
      <c r="H10" s="80"/>
      <c r="I10" s="80"/>
      <c r="J10" s="80"/>
      <c r="K10" s="80"/>
      <c r="L10" s="80"/>
      <c r="M10" s="80"/>
      <c r="N10" s="80"/>
      <c r="O10" s="80"/>
    </row>
    <row r="11" spans="1:15" ht="15.75" x14ac:dyDescent="0.25">
      <c r="A11" s="80" t="s">
        <v>114</v>
      </c>
      <c r="B11" s="80" t="s">
        <v>115</v>
      </c>
      <c r="C11" s="80"/>
      <c r="D11" s="80"/>
      <c r="E11" s="80"/>
      <c r="F11" s="80"/>
      <c r="G11" s="80"/>
      <c r="H11" s="80"/>
      <c r="I11" s="80"/>
      <c r="J11" s="80"/>
      <c r="K11" s="80"/>
      <c r="L11" s="80"/>
      <c r="M11" s="80"/>
      <c r="N11" s="80"/>
    </row>
    <row r="12" spans="1:15" ht="15.75" x14ac:dyDescent="0.25">
      <c r="A12" s="80"/>
      <c r="B12" s="80" t="s">
        <v>116</v>
      </c>
      <c r="C12" s="80"/>
      <c r="D12" s="80"/>
      <c r="E12" s="80"/>
      <c r="F12" s="80"/>
      <c r="G12" s="80"/>
      <c r="H12" s="80"/>
      <c r="I12" s="80"/>
      <c r="J12" s="80"/>
      <c r="K12" s="80"/>
      <c r="L12" s="80"/>
      <c r="M12" s="80"/>
      <c r="N12" s="80"/>
    </row>
    <row r="17" spans="1:4" ht="15.75" thickBot="1" x14ac:dyDescent="0.3"/>
    <row r="18" spans="1:4" ht="15.75" thickBot="1" x14ac:dyDescent="0.3">
      <c r="A18" s="99"/>
      <c r="B18" s="100">
        <v>2022</v>
      </c>
      <c r="C18" s="100">
        <v>2023</v>
      </c>
      <c r="D18" s="101">
        <v>2024</v>
      </c>
    </row>
    <row r="19" spans="1:4" ht="15.75" thickBot="1" x14ac:dyDescent="0.3">
      <c r="A19" s="91" t="s">
        <v>100</v>
      </c>
      <c r="B19" s="97">
        <v>0.85170000000000001</v>
      </c>
      <c r="C19" s="97">
        <v>0.86970000000000003</v>
      </c>
      <c r="D19" s="98">
        <v>0.84670000000000001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f760887-92d3-413b-b11d-236601df688e">
      <Terms xmlns="http://schemas.microsoft.com/office/infopath/2007/PartnerControls"/>
    </lcf76f155ced4ddcb4097134ff3c332f>
    <_ip_UnifiedCompliancePolicyProperties xmlns="http://schemas.microsoft.com/sharepoint/v3" xsi:nil="true"/>
    <TaxCatchAll xmlns="e30f7a5d-8fa8-41c9-ac7a-9b097ed4b6a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9280E48E807ED4AA4BA7BE40CA69573" ma:contentTypeVersion="14" ma:contentTypeDescription="Create a new document." ma:contentTypeScope="" ma:versionID="41ea01d1926dcfac1ce170f61d45a062">
  <xsd:schema xmlns:xsd="http://www.w3.org/2001/XMLSchema" xmlns:xs="http://www.w3.org/2001/XMLSchema" xmlns:p="http://schemas.microsoft.com/office/2006/metadata/properties" xmlns:ns1="http://schemas.microsoft.com/sharepoint/v3" xmlns:ns2="ef760887-92d3-413b-b11d-236601df688e" xmlns:ns3="e30f7a5d-8fa8-41c9-ac7a-9b097ed4b6af" targetNamespace="http://schemas.microsoft.com/office/2006/metadata/properties" ma:root="true" ma:fieldsID="0f615fc2b09bf667a7b594565d090f0d" ns1:_="" ns2:_="" ns3:_="">
    <xsd:import namespace="http://schemas.microsoft.com/sharepoint/v3"/>
    <xsd:import namespace="ef760887-92d3-413b-b11d-236601df688e"/>
    <xsd:import namespace="e30f7a5d-8fa8-41c9-ac7a-9b097ed4b6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760887-92d3-413b-b11d-236601df68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e40df2b-c156-4e70-b773-96d34ab3705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30f7a5d-8fa8-41c9-ac7a-9b097ed4b6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9e4df2-fc7b-40ef-a90a-380ef4425123}" ma:internalName="TaxCatchAll" ma:showField="CatchAllData" ma:web="e30f7a5d-8fa8-41c9-ac7a-9b097ed4b6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CE9F29-1A30-44F5-A297-E507B489F0E9}">
  <ds:schemaRefs>
    <ds:schemaRef ds:uri="http://schemas.microsoft.com/office/2006/metadata/properties"/>
    <ds:schemaRef ds:uri="http://purl.org/dc/terms/"/>
    <ds:schemaRef ds:uri="95deec62-6ef0-4d42-9547-ee55b57a8843"/>
    <ds:schemaRef ds:uri="http://schemas.microsoft.com/office/2006/documentManagement/types"/>
    <ds:schemaRef ds:uri="95f1923e-7fac-4321-925a-fd02e6e60cee"/>
    <ds:schemaRef ds:uri="http://purl.org/dc/elements/1.1/"/>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3115D419-0783-4282-8187-CFA45AA6D8DB}">
  <ds:schemaRefs>
    <ds:schemaRef ds:uri="http://schemas.microsoft.com/sharepoint/v3/contenttype/forms"/>
  </ds:schemaRefs>
</ds:datastoreItem>
</file>

<file path=customXml/itemProps3.xml><?xml version="1.0" encoding="utf-8"?>
<ds:datastoreItem xmlns:ds="http://schemas.openxmlformats.org/officeDocument/2006/customXml" ds:itemID="{49097B79-7108-45C3-94FB-8106971DACC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1.Production</vt:lpstr>
      <vt:lpstr>2.UK Market</vt:lpstr>
      <vt:lpstr>3.Normal Value</vt:lpstr>
      <vt:lpstr>4.Constructed normal value</vt:lpstr>
      <vt:lpstr>5.Export Price</vt:lpstr>
      <vt:lpstr>6.Constructed Export Price</vt:lpstr>
      <vt:lpstr>7.Dumping Margin</vt:lpstr>
      <vt:lpstr>Conversion Rates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Ethan Corkhill</dc:creator>
  <cp:keywords/>
  <dc:description/>
  <cp:lastModifiedBy>Johnson, Saffron</cp:lastModifiedBy>
  <cp:revision/>
  <dcterms:created xsi:type="dcterms:W3CDTF">2020-08-03T10:13:58Z</dcterms:created>
  <dcterms:modified xsi:type="dcterms:W3CDTF">2026-06-18T10:57:40Z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150e91-1403-4795-80a4-b7d1f9621190_Enabled">
    <vt:lpwstr>True</vt:lpwstr>
  </property>
  <property fmtid="{D5CDD505-2E9C-101B-9397-08002B2CF9AE}" pid="3" name="MSIP_Label_eb150e91-1403-4795-80a4-b7d1f9621190_SiteId">
    <vt:lpwstr>6d05c462-2956-4ec4-a0d4-480181c849f9</vt:lpwstr>
  </property>
  <property fmtid="{D5CDD505-2E9C-101B-9397-08002B2CF9AE}" pid="4" name="MSIP_Label_eb150e91-1403-4795-80a4-b7d1f9621190_Owner">
    <vt:lpwstr>Ethan.Corkhill@traderemedies.gov.uk</vt:lpwstr>
  </property>
  <property fmtid="{D5CDD505-2E9C-101B-9397-08002B2CF9AE}" pid="5" name="MSIP_Label_eb150e91-1403-4795-80a4-b7d1f9621190_SetDate">
    <vt:lpwstr>2020-08-03T10:17:33.8281200Z</vt:lpwstr>
  </property>
  <property fmtid="{D5CDD505-2E9C-101B-9397-08002B2CF9AE}" pid="6" name="MSIP_Label_eb150e91-1403-4795-80a4-b7d1f9621190_Name">
    <vt:lpwstr>OFFICIAL</vt:lpwstr>
  </property>
  <property fmtid="{D5CDD505-2E9C-101B-9397-08002B2CF9AE}" pid="7" name="MSIP_Label_eb150e91-1403-4795-80a4-b7d1f9621190_Application">
    <vt:lpwstr>Microsoft Azure Information Protection</vt:lpwstr>
  </property>
  <property fmtid="{D5CDD505-2E9C-101B-9397-08002B2CF9AE}" pid="8" name="MSIP_Label_eb150e91-1403-4795-80a4-b7d1f9621190_ActionId">
    <vt:lpwstr>6fbbfa14-485e-4e35-a8a6-2b3a4b6d28de</vt:lpwstr>
  </property>
  <property fmtid="{D5CDD505-2E9C-101B-9397-08002B2CF9AE}" pid="9" name="MSIP_Label_eb150e91-1403-4795-80a4-b7d1f9621190_Extended_MSFT_Method">
    <vt:lpwstr>Automatic</vt:lpwstr>
  </property>
  <property fmtid="{D5CDD505-2E9C-101B-9397-08002B2CF9AE}" pid="10" name="Sensitivity">
    <vt:lpwstr>OFFICIAL</vt:lpwstr>
  </property>
  <property fmtid="{D5CDD505-2E9C-101B-9397-08002B2CF9AE}" pid="11" name="ContentTypeId">
    <vt:lpwstr>0x010100C9280E48E807ED4AA4BA7BE40CA69573</vt:lpwstr>
  </property>
  <property fmtid="{D5CDD505-2E9C-101B-9397-08002B2CF9AE}" pid="12" name="Order">
    <vt:r8>2207100</vt:r8>
  </property>
  <property fmtid="{D5CDD505-2E9C-101B-9397-08002B2CF9AE}" pid="13" name="ComplianceAssetId">
    <vt:lpwstr/>
  </property>
  <property fmtid="{D5CDD505-2E9C-101B-9397-08002B2CF9AE}" pid="14" name="OperationalTheme">
    <vt:lpwstr>26;#Template|7d6a4491-3447-474e-a4e3-66958963e4db</vt:lpwstr>
  </property>
  <property fmtid="{D5CDD505-2E9C-101B-9397-08002B2CF9AE}" pid="15" name="DocumentType">
    <vt:lpwstr>82;#Application|4575acf7-8918-4b34-8d2f-c1f39f848d33</vt:lpwstr>
  </property>
  <property fmtid="{D5CDD505-2E9C-101B-9397-08002B2CF9AE}" pid="16" name="InvestigationType">
    <vt:lpwstr/>
  </property>
  <property fmtid="{D5CDD505-2E9C-101B-9397-08002B2CF9AE}" pid="17" name="InvestigationArea">
    <vt:lpwstr/>
  </property>
  <property fmtid="{D5CDD505-2E9C-101B-9397-08002B2CF9AE}" pid="18" name="SV_QUERY_LIST_4F35BF76-6C0D-4D9B-82B2-816C12CF3733">
    <vt:lpwstr>empty_477D106A-C0D6-4607-AEBD-E2C9D60EA279</vt:lpwstr>
  </property>
  <property fmtid="{D5CDD505-2E9C-101B-9397-08002B2CF9AE}" pid="19" name="SV_HIDDEN_GRID_QUERY_LIST_4F35BF76-6C0D-4D9B-82B2-816C12CF3733">
    <vt:lpwstr>empty_477D106A-C0D6-4607-AEBD-E2C9D60EA279</vt:lpwstr>
  </property>
</Properties>
</file>