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umasc.sharepoint.com/sites/Gatic-Wade/Shared Documents/BC/Reports/Covers/ADD/"/>
    </mc:Choice>
  </mc:AlternateContent>
  <xr:revisionPtr revIDLastSave="41" documentId="8_{4307F009-8D8C-45F2-A484-8EB0604FE79F}" xr6:coauthVersionLast="47" xr6:coauthVersionMax="47" xr10:uidLastSave="{897FC4C3-4C94-48B5-B369-7A9E6E1EA8BA}"/>
  <bookViews>
    <workbookView xWindow="28680" yWindow="-120" windowWidth="29040" windowHeight="15720" tabRatio="893" activeTab="9" xr2:uid="{00000000-000D-0000-FFFF-FFFF00000000}"/>
  </bookViews>
  <sheets>
    <sheet name="Board P&amp;L" sheetId="19" r:id="rId1"/>
    <sheet name="Board P&amp;L Detailed" sheetId="20" r:id="rId2"/>
    <sheet name="Board BS" sheetId="21" r:id="rId3"/>
    <sheet name="P&amp;L Month" sheetId="1" r:id="rId4"/>
    <sheet name="Revenue &amp; Materials" sheetId="5" r:id="rId5"/>
    <sheet name="Balance Sheet" sheetId="3" r:id="rId6"/>
    <sheet name="Working Capital" sheetId="17" r:id="rId7"/>
    <sheet name="Headcount" sheetId="29" r:id="rId8"/>
    <sheet name="Input2" sheetId="38" r:id="rId9"/>
    <sheet name="Table2" sheetId="3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01_Bal_Sheet">#REF!</definedName>
    <definedName name="_02a_Notes">#REF!</definedName>
    <definedName name="_02b_Notes">#REF!</definedName>
    <definedName name="_03a_Inv_cost">#REF!</definedName>
    <definedName name="_03b_Inv_prov">#REF!</definedName>
    <definedName name="_04_OthCAs">#REF!</definedName>
    <definedName name="_05_OthCLs">#REF!</definedName>
    <definedName name="_06a_IGp_curr_cr">#REF!</definedName>
    <definedName name="_06b_IGp_curr_dr">#REF!</definedName>
    <definedName name="_06c_IGp_curr_Tot">#REF!</definedName>
    <definedName name="_06d_IGp_trad_cr">#REF!</definedName>
    <definedName name="_06e_IGp_trad_dr">#REF!</definedName>
    <definedName name="_06f_IGp_trad_Tot">#REF!</definedName>
    <definedName name="_07_Finleases">#REF!</definedName>
    <definedName name="_08_Provns">#REF!</definedName>
    <definedName name="_08_Provns_detail">#REF!</definedName>
    <definedName name="_09_Cap_Res">#REF!</definedName>
    <definedName name="_09_Cap_Res_detail">#REF!</definedName>
    <definedName name="_10a_TFA_cost1">#REF!</definedName>
    <definedName name="_10b_TFA_cost2">#REF!</definedName>
    <definedName name="_10c_TFA_dep1">#REF!</definedName>
    <definedName name="_10d_TFA_dep2">#REF!</definedName>
    <definedName name="_10e_TFA_NBV">#REF!</definedName>
    <definedName name="_11_FAs_Revalued_assets">#REF!</definedName>
    <definedName name="_12_FAs_Reval_assets_depn">#REF!</definedName>
    <definedName name="_13_Cashflow_extract">#REF!</definedName>
    <definedName name="_14_Tover_geog_anal">#REF!</definedName>
    <definedName name="_15_Tover_IGp">#REF!</definedName>
    <definedName name="_16_Op_profit_chgs">#REF!</definedName>
    <definedName name="_17_Interest_Payble">#REF!</definedName>
    <definedName name="_18_Eee_costs">#REF!</definedName>
    <definedName name="_18_Eee_costs_summ">#REF!</definedName>
    <definedName name="_19_Analysis_by_activity">#REF!</definedName>
    <definedName name="_20_Fin_comm_detail">#REF!</definedName>
    <definedName name="_20_Fin_comm_summary">#REF!</definedName>
    <definedName name="_21_Stock_info">#REF!</definedName>
    <definedName name="_22_Pension">#REF!</definedName>
    <definedName name="_23_Profit_Loss_acc">#REF!</definedName>
    <definedName name="_24_COS_anal">#REF!</definedName>
    <definedName name="_25_Sell_Dist_anal">#REF!</definedName>
    <definedName name="_26_Admin_anal">#REF!</definedName>
    <definedName name="_27_Other_Income">#REF!</definedName>
    <definedName name="_28_Interest">#REF!</definedName>
    <definedName name="_28_Interest_summary">#REF!</definedName>
    <definedName name="_29_Prof_fees">#REF!</definedName>
    <definedName name="_30_Entertaining">#REF!</definedName>
    <definedName name="_31_Subs_Donations">#REF!</definedName>
    <definedName name="_32a_IGp_mment_chg_to">#REF!</definedName>
    <definedName name="_32b_IGp_mment_chg_from">#REF!</definedName>
    <definedName name="_32c_IGp_mment_chg_total">#REF!</definedName>
    <definedName name="_33_Other_disallowables">#REF!</definedName>
    <definedName name="_34_Motor_additions">#REF!</definedName>
    <definedName name="_35a_Plant_additions">#REF!</definedName>
    <definedName name="_35b_Landbuilding_additions">#REF!</definedName>
    <definedName name="_36a_Disp_FAs">#REF!</definedName>
    <definedName name="_36b_Disp_invs">#REF!</definedName>
    <definedName name="_37_IGp_FA_Trfrs">#REF!</definedName>
    <definedName name="_38_Finlease_HP">#REF!</definedName>
    <definedName name="_39_Motor_lease_rental">#REF!</definedName>
    <definedName name="_40_Provisions">#REF!</definedName>
    <definedName name="_41_Royalties">#REF!</definedName>
    <definedName name="_42_CT_charge">#REF!</definedName>
    <definedName name="_43_CT_accounts">#REF!</definedName>
    <definedName name="_44_Exceptionals">#REF!</definedName>
    <definedName name="_45_Intangibles">#REF!</definedName>
    <definedName name="_46_Accing_policies">#REF!</definedName>
    <definedName name="_Fill" localSheetId="2" hidden="1">#REF!</definedName>
    <definedName name="_Fill" localSheetId="0" hidden="1">#REF!</definedName>
    <definedName name="_Fill" localSheetId="1" hidden="1">#REF!</definedName>
    <definedName name="_Fill" localSheetId="6" hidden="1">#REF!</definedName>
    <definedName name="_Fill" hidden="1">#REF!</definedName>
    <definedName name="_Fill2" hidden="1">#REF!</definedName>
    <definedName name="_xlnm._FilterDatabase" localSheetId="7" hidden="1">Headcount!$A$4:$AE$100</definedName>
    <definedName name="_xlnm._FilterDatabase" localSheetId="8" hidden="1">Input2!$A$14:$Y$691</definedName>
    <definedName name="_xlnm._FilterDatabase" localSheetId="3" hidden="1">'P&amp;L Month'!$A$8:$Y$8</definedName>
    <definedName name="BONUS_APR" localSheetId="6">#REF!</definedName>
    <definedName name="BONUS_APR">#REF!</definedName>
    <definedName name="BONUS_AUG" localSheetId="6">#REF!</definedName>
    <definedName name="BONUS_AUG">#REF!</definedName>
    <definedName name="Bonus_Band" localSheetId="2">#REF!</definedName>
    <definedName name="Bonus_Band" localSheetId="6">#REF!</definedName>
    <definedName name="Bonus_Band">#REF!</definedName>
    <definedName name="Bonus_Band2">#REF!</definedName>
    <definedName name="BONUS_DEC" localSheetId="6">#REF!</definedName>
    <definedName name="BONUS_DEC">#REF!</definedName>
    <definedName name="BONUS_FEB" localSheetId="6">#REF!</definedName>
    <definedName name="BONUS_FEB">#REF!</definedName>
    <definedName name="BONUS_JAN" localSheetId="6">#REF!</definedName>
    <definedName name="BONUS_JAN">#REF!</definedName>
    <definedName name="BONUS_JUL" localSheetId="6">#REF!</definedName>
    <definedName name="BONUS_JUL">#REF!</definedName>
    <definedName name="BONUS_JUN" localSheetId="6">#REF!</definedName>
    <definedName name="BONUS_JUN">#REF!</definedName>
    <definedName name="BONUS_MAR" localSheetId="6">#REF!</definedName>
    <definedName name="BONUS_MAR">#REF!</definedName>
    <definedName name="BONUS_MAY" localSheetId="6">#REF!</definedName>
    <definedName name="BONUS_MAY">#REF!</definedName>
    <definedName name="BONUS_NOV" localSheetId="6">#REF!</definedName>
    <definedName name="BONUS_NOV">#REF!</definedName>
    <definedName name="BONUS_OCT" localSheetId="6">#REF!</definedName>
    <definedName name="BONUS_OCT">#REF!</definedName>
    <definedName name="BONUS_SEP" localSheetId="6">#REF!</definedName>
    <definedName name="BONUS_SEP">#REF!</definedName>
    <definedName name="bsheet" localSheetId="6">#REF!</definedName>
    <definedName name="bsheet">#REF!</definedName>
    <definedName name="BudgetYTD">'[1]3 - P&amp;L'!$AS$12:$BD$255</definedName>
    <definedName name="CAPEX" localSheetId="2">#REF!</definedName>
    <definedName name="CAPEX" localSheetId="0">#REF!</definedName>
    <definedName name="CAPEX" localSheetId="1">#REF!</definedName>
    <definedName name="CAPEX" localSheetId="6">#REF!</definedName>
    <definedName name="CAPEX">#REF!</definedName>
    <definedName name="CASH" localSheetId="2">#REF!</definedName>
    <definedName name="CASH" localSheetId="0">#REF!</definedName>
    <definedName name="CASH" localSheetId="1">#REF!</definedName>
    <definedName name="CASH" localSheetId="6">'[2]BAL SHEET'!#REF!</definedName>
    <definedName name="CASH">'[2]BAL SHEET'!#REF!</definedName>
    <definedName name="CASH2">#REF!</definedName>
    <definedName name="cashflow" localSheetId="2">#REF!</definedName>
    <definedName name="cashflow" localSheetId="0">#REF!</definedName>
    <definedName name="cashflow" localSheetId="1">#REF!</definedName>
    <definedName name="cashflow" localSheetId="6">#REF!</definedName>
    <definedName name="cashflow">#REF!</definedName>
    <definedName name="CONTROLLER_DATAENTRY">"ZB01!$A$1"</definedName>
    <definedName name="CONTROLLERFDOPTION.VIEWABLE_RANGE_LRC.">"ZB01!$A$1"</definedName>
    <definedName name="CONTROLLERFDOPTION.VIEWABLE_RANGE_ULC.">"ZB01!$A$1"</definedName>
    <definedName name="DATATABLE">#REF!</definedName>
    <definedName name="Errors">#REF!</definedName>
    <definedName name="EURO_FX">#REF!</definedName>
    <definedName name="EXTRADATA">'[1]LOOK UP DATA'!$D$9:$AA$158</definedName>
    <definedName name="HKD_FX">#REF!</definedName>
    <definedName name="HKD_JUL">[3]FX!$C$13</definedName>
    <definedName name="ll" hidden="1">#REF!</definedName>
    <definedName name="MONTH" localSheetId="2">'[4]P&amp;L'!$Z$1</definedName>
    <definedName name="MONTH" localSheetId="0">'[4]P&amp;L'!$Z$1</definedName>
    <definedName name="MONTH" localSheetId="1">'[4]P&amp;L'!$Z$1</definedName>
    <definedName name="MONTH">'[1]P&amp;L'!$Z$1</definedName>
    <definedName name="MONTH_MINUS_1">'[4]DATA SHEET'!$C$7</definedName>
    <definedName name="MONTHS">#REF!</definedName>
    <definedName name="PrimaryOwner">'[5]Controls list'!$H$2:$H$5</definedName>
    <definedName name="_xlnm.Print_Area" localSheetId="5">'Balance Sheet'!$B$1:$G$89</definedName>
    <definedName name="_xlnm.Print_Area" localSheetId="2">'Board BS'!$B$3:$M$48</definedName>
    <definedName name="_xlnm.Print_Area" localSheetId="0">'Board P&amp;L'!$B$1:$T$55</definedName>
    <definedName name="_xlnm.Print_Area" localSheetId="1">'Board P&amp;L Detailed'!$A$114:$K$167</definedName>
    <definedName name="_xlnm.Print_Area" localSheetId="3">'P&amp;L Month'!$B$1:$J$154</definedName>
    <definedName name="_xlnm.Print_Titles" localSheetId="5">'Balance Sheet'!$1:$7</definedName>
    <definedName name="_xlnm.Print_Titles" localSheetId="1">'Board P&amp;L Detailed'!$A:$B</definedName>
    <definedName name="_xlnm.Print_Titles" localSheetId="8">Input2!$1:$14</definedName>
    <definedName name="_xlnm.Print_Titles" localSheetId="3">'P&amp;L Month'!$1:$7</definedName>
    <definedName name="PROFIT_AND_LOSS_ACCOUNT" localSheetId="1">'Board P&amp;L Detailed'!$A$2</definedName>
    <definedName name="RATES_INFLATION">'[6]Admin Other'!$N$148</definedName>
    <definedName name="ReportDate">'[7]Stock Report'!$B$3</definedName>
    <definedName name="SALESBONUS" localSheetId="2">'[6]PAYROLL ASUMPTIONS'!$I$22</definedName>
    <definedName name="SALESBONUS" localSheetId="0">'[6]PAYROLL ASUMPTIONS'!$I$22</definedName>
    <definedName name="SALESBONUS" localSheetId="1">'[6]PAYROLL ASUMPTIONS'!$I$22</definedName>
    <definedName name="SALESBONUS" localSheetId="6">#REF!</definedName>
    <definedName name="SALESBONUS">#REF!</definedName>
    <definedName name="SELECT_A12_A13">[8]DROP_DOWN_OPTIONS!$A$1:$A$2</definedName>
    <definedName name="SLOTDRAIN_RATE" localSheetId="6">#REF!</definedName>
    <definedName name="SLOTDRAIN_RATE">#REF!</definedName>
    <definedName name="TITLE">'[3]not updated'!$D$4</definedName>
    <definedName name="unattributed">#REF!</definedName>
    <definedName name="USD_APR">'[6]FX RATES'!$L$9</definedName>
    <definedName name="USD_AUG">'[6]FX RATES'!$D$9</definedName>
    <definedName name="USD_DEC">'[6]FX RATES'!$H$9</definedName>
    <definedName name="USD_FEB">'[6]FX RATES'!$J$9</definedName>
    <definedName name="USD_FX">#REF!</definedName>
    <definedName name="USD_JAN">'[6]FX RATES'!$I$9</definedName>
    <definedName name="USD_JUL" localSheetId="2">'[6]FX RATES'!$C$9</definedName>
    <definedName name="USD_JUL" localSheetId="0">'[6]FX RATES'!$C$9</definedName>
    <definedName name="USD_JUL" localSheetId="1">'[6]FX RATES'!$C$9</definedName>
    <definedName name="USD_JUL">[3]FX!$C$9</definedName>
    <definedName name="USD_JUN">'[6]FX RATES'!$N$9</definedName>
    <definedName name="USD_MAR">'[6]FX RATES'!$K$9</definedName>
    <definedName name="USD_MAY">'[6]FX RATES'!$M$9</definedName>
    <definedName name="USD_NOV">'[6]FX RATES'!$G$9</definedName>
    <definedName name="USD_OCT">'[6]FX RATES'!$F$9</definedName>
    <definedName name="USD_SEP">'[6]FX RATES'!$E$9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N112" i="29" l="1"/>
  <c r="BM112" i="29" l="1"/>
  <c r="BL112" i="29" l="1"/>
  <c r="BK112" i="29"/>
  <c r="BJ112" i="29"/>
  <c r="BI112" i="29"/>
  <c r="BH112" i="29"/>
  <c r="B5" i="3"/>
  <c r="BG112" i="29"/>
  <c r="BF112" i="29"/>
  <c r="BE112" i="29"/>
  <c r="BD112" i="29"/>
  <c r="BC112" i="29"/>
  <c r="BB112" i="29"/>
  <c r="BA112" i="29"/>
  <c r="AZ112" i="29"/>
  <c r="AY112" i="29"/>
  <c r="AX112" i="29"/>
  <c r="AW112" i="29"/>
  <c r="AV112" i="29"/>
  <c r="AU112" i="29"/>
  <c r="AT112" i="29"/>
  <c r="AS112" i="29"/>
  <c r="AR112" i="29"/>
  <c r="AQ112" i="29"/>
  <c r="AP112" i="29"/>
  <c r="AO112" i="29"/>
  <c r="AN112" i="29"/>
  <c r="AM112" i="29"/>
  <c r="AL112" i="29"/>
  <c r="AK112" i="29"/>
  <c r="AJ112" i="29"/>
  <c r="AI112" i="29"/>
  <c r="AH112" i="29"/>
  <c r="AG112" i="29"/>
  <c r="AF112" i="29"/>
  <c r="AE112" i="29"/>
  <c r="AD112" i="29"/>
  <c r="AC112" i="29"/>
  <c r="AB112" i="29"/>
  <c r="AA112" i="29"/>
  <c r="AO68" i="17"/>
  <c r="AP68" i="17"/>
  <c r="AQ68" i="17"/>
  <c r="AR68" i="17"/>
  <c r="AS68" i="17"/>
  <c r="AT68" i="17"/>
  <c r="AU68" i="17"/>
  <c r="AV68" i="17"/>
  <c r="AW68" i="17"/>
  <c r="AX68" i="17"/>
  <c r="AY68" i="17"/>
  <c r="AZ68" i="17"/>
  <c r="BA68" i="17"/>
  <c r="BB68" i="17"/>
  <c r="BC68" i="17"/>
  <c r="BD68" i="17"/>
  <c r="BE68" i="17"/>
  <c r="BF68" i="17"/>
  <c r="BF66" i="17"/>
  <c r="Z112" i="29"/>
  <c r="Y112" i="29"/>
  <c r="X112" i="29"/>
  <c r="W112" i="29"/>
  <c r="V112" i="29"/>
  <c r="U112" i="29"/>
  <c r="T112" i="29"/>
  <c r="S112" i="29"/>
  <c r="P112" i="29"/>
  <c r="Q112" i="29"/>
  <c r="R112" i="29"/>
  <c r="O112" i="29"/>
  <c r="N112" i="29"/>
  <c r="M112" i="29"/>
  <c r="L112" i="29"/>
  <c r="K112" i="29"/>
  <c r="J112" i="29"/>
  <c r="G112" i="29"/>
  <c r="H112" i="29"/>
  <c r="I112" i="29"/>
  <c r="B3" i="21"/>
  <c r="K120" i="20"/>
  <c r="J120" i="20"/>
  <c r="I120" i="20"/>
  <c r="H120" i="20"/>
  <c r="K57" i="20"/>
  <c r="J57" i="20"/>
  <c r="I57" i="20"/>
  <c r="H57" i="20"/>
  <c r="A1" i="20"/>
  <c r="A114" i="20"/>
  <c r="K7" i="20"/>
  <c r="J7" i="20"/>
  <c r="I7" i="20"/>
  <c r="H7" i="20"/>
  <c r="K7" i="19"/>
  <c r="O7" i="19"/>
  <c r="S7" i="19"/>
  <c r="J7" i="19"/>
  <c r="N7" i="19"/>
  <c r="R7" i="19"/>
  <c r="A51" i="20"/>
  <c r="AN68" i="17"/>
  <c r="AM68" i="17"/>
  <c r="AL68" i="17"/>
  <c r="AK68" i="17"/>
  <c r="AJ68" i="17"/>
  <c r="AI68" i="17"/>
  <c r="AH68" i="17"/>
  <c r="AH70" i="17"/>
  <c r="AG68" i="17"/>
  <c r="AF68" i="17"/>
  <c r="AE68" i="17"/>
  <c r="AD68" i="17"/>
  <c r="AC68" i="17"/>
  <c r="AB68" i="17"/>
  <c r="AA68" i="17"/>
  <c r="Z68" i="17"/>
  <c r="Y68" i="17"/>
  <c r="X68" i="17"/>
  <c r="W68" i="17"/>
  <c r="V68" i="17"/>
  <c r="U68" i="17"/>
  <c r="T68" i="17"/>
  <c r="S68" i="17"/>
  <c r="R68" i="17"/>
  <c r="Q68" i="17"/>
  <c r="P68" i="17"/>
  <c r="O68" i="17"/>
  <c r="N68" i="17"/>
  <c r="AT62" i="17"/>
  <c r="BE66" i="17"/>
  <c r="AS62" i="17"/>
  <c r="BD66" i="17"/>
  <c r="AR62" i="17"/>
  <c r="BC66" i="17"/>
  <c r="AQ62" i="17"/>
  <c r="BB66" i="17"/>
  <c r="AP62" i="17"/>
  <c r="BA66" i="17"/>
  <c r="AO62" i="17"/>
  <c r="AZ66" i="17"/>
  <c r="AN62" i="17"/>
  <c r="AY66" i="17"/>
  <c r="AM62" i="17"/>
  <c r="AX66" i="17"/>
  <c r="AL62" i="17"/>
  <c r="AW66" i="17"/>
  <c r="AK62" i="17"/>
  <c r="AV66" i="17"/>
  <c r="AJ62" i="17"/>
  <c r="AU66" i="17"/>
  <c r="AI62" i="17"/>
  <c r="AT66" i="17"/>
  <c r="AT70" i="17"/>
  <c r="AH62" i="17"/>
  <c r="AS66" i="17"/>
  <c r="AG62" i="17"/>
  <c r="AR66" i="17"/>
  <c r="AR70" i="17"/>
  <c r="AF62" i="17"/>
  <c r="AQ66" i="17"/>
  <c r="AE62" i="17"/>
  <c r="AP66" i="17"/>
  <c r="AP70" i="17"/>
  <c r="AD62" i="17"/>
  <c r="AO66" i="17"/>
  <c r="AC62" i="17"/>
  <c r="AN66" i="17"/>
  <c r="AB62" i="17"/>
  <c r="AM66" i="17"/>
  <c r="AA62" i="17"/>
  <c r="AL66" i="17"/>
  <c r="AL70" i="17"/>
  <c r="Z62" i="17"/>
  <c r="AK66" i="17"/>
  <c r="Y62" i="17"/>
  <c r="AJ66" i="17"/>
  <c r="AJ70" i="17"/>
  <c r="X62" i="17"/>
  <c r="W62" i="17"/>
  <c r="AH66" i="17"/>
  <c r="V62" i="17"/>
  <c r="AE66" i="17"/>
  <c r="AE70" i="17"/>
  <c r="AG66" i="17"/>
  <c r="AG70" i="17"/>
  <c r="U62" i="17"/>
  <c r="T62" i="17"/>
  <c r="S62" i="17"/>
  <c r="R62" i="17"/>
  <c r="Q62" i="17"/>
  <c r="P62" i="17"/>
  <c r="T66" i="17"/>
  <c r="T70" i="17"/>
  <c r="O62" i="17"/>
  <c r="N62" i="17"/>
  <c r="M62" i="17"/>
  <c r="L62" i="17"/>
  <c r="K62" i="17"/>
  <c r="J62" i="17"/>
  <c r="I62" i="17"/>
  <c r="H62" i="17"/>
  <c r="G62" i="17"/>
  <c r="Q66" i="17"/>
  <c r="Q70" i="17"/>
  <c r="F62" i="17"/>
  <c r="E62" i="17"/>
  <c r="D62" i="17"/>
  <c r="C62" i="17"/>
  <c r="C53" i="17"/>
  <c r="AT56" i="17"/>
  <c r="AS56" i="17"/>
  <c r="AR56" i="17"/>
  <c r="AQ56" i="17"/>
  <c r="AP56" i="17"/>
  <c r="AO56" i="17"/>
  <c r="AN56" i="17"/>
  <c r="AM56" i="17"/>
  <c r="AL56" i="17"/>
  <c r="AK56" i="17"/>
  <c r="AJ56" i="17"/>
  <c r="AI56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AT55" i="17"/>
  <c r="AS55" i="17"/>
  <c r="AR55" i="17"/>
  <c r="AQ55" i="17"/>
  <c r="AP55" i="17"/>
  <c r="AO55" i="17"/>
  <c r="AN55" i="17"/>
  <c r="AM55" i="17"/>
  <c r="AL55" i="17"/>
  <c r="AK55" i="17"/>
  <c r="AJ55" i="17"/>
  <c r="AI55" i="17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AT54" i="17"/>
  <c r="AS54" i="17"/>
  <c r="AR54" i="17"/>
  <c r="AQ54" i="17"/>
  <c r="AP54" i="17"/>
  <c r="AO54" i="17"/>
  <c r="AN54" i="17"/>
  <c r="AM54" i="17"/>
  <c r="AL54" i="17"/>
  <c r="AK54" i="17"/>
  <c r="AJ54" i="17"/>
  <c r="AI54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M57" i="17"/>
  <c r="L54" i="17"/>
  <c r="K54" i="17"/>
  <c r="J54" i="17"/>
  <c r="I54" i="17"/>
  <c r="H54" i="17"/>
  <c r="G54" i="17"/>
  <c r="F54" i="17"/>
  <c r="E54" i="17"/>
  <c r="D54" i="17"/>
  <c r="AT53" i="17"/>
  <c r="AS53" i="17"/>
  <c r="AR53" i="17"/>
  <c r="AQ53" i="17"/>
  <c r="AP53" i="17"/>
  <c r="AO53" i="17"/>
  <c r="AN53" i="17"/>
  <c r="AN57" i="17"/>
  <c r="AM53" i="17"/>
  <c r="AL53" i="17"/>
  <c r="AK53" i="17"/>
  <c r="AJ53" i="17"/>
  <c r="AJ57" i="17"/>
  <c r="AI53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T57" i="17"/>
  <c r="S53" i="17"/>
  <c r="R53" i="17"/>
  <c r="Q53" i="17"/>
  <c r="P53" i="17"/>
  <c r="P57" i="17"/>
  <c r="O53" i="17"/>
  <c r="N53" i="17"/>
  <c r="M53" i="17"/>
  <c r="L53" i="17"/>
  <c r="K53" i="17"/>
  <c r="J53" i="17"/>
  <c r="I53" i="17"/>
  <c r="H53" i="17"/>
  <c r="H57" i="17"/>
  <c r="G53" i="17"/>
  <c r="F53" i="17"/>
  <c r="E53" i="17"/>
  <c r="D53" i="17"/>
  <c r="AT52" i="17"/>
  <c r="AS52" i="17"/>
  <c r="AR52" i="17"/>
  <c r="AQ52" i="17"/>
  <c r="AP52" i="17"/>
  <c r="AO52" i="17"/>
  <c r="AO57" i="17"/>
  <c r="AN52" i="17"/>
  <c r="AM52" i="17"/>
  <c r="AL52" i="17"/>
  <c r="AK52" i="17"/>
  <c r="AJ52" i="17"/>
  <c r="AI52" i="17"/>
  <c r="AI57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O57" i="17"/>
  <c r="N52" i="17"/>
  <c r="M52" i="17"/>
  <c r="L52" i="17"/>
  <c r="K52" i="17"/>
  <c r="J52" i="17"/>
  <c r="I52" i="17"/>
  <c r="H52" i="17"/>
  <c r="G52" i="17"/>
  <c r="F52" i="17"/>
  <c r="E52" i="17"/>
  <c r="E57" i="17"/>
  <c r="D52" i="17"/>
  <c r="C52" i="17"/>
  <c r="C57" i="17"/>
  <c r="B52" i="17"/>
  <c r="AI66" i="17"/>
  <c r="AI70" i="17"/>
  <c r="AK70" i="17"/>
  <c r="AQ70" i="17"/>
  <c r="AM70" i="17"/>
  <c r="AN70" i="17"/>
  <c r="R66" i="17"/>
  <c r="V66" i="17"/>
  <c r="V70" i="17"/>
  <c r="AH34" i="17"/>
  <c r="AH35" i="17"/>
  <c r="AG34" i="17"/>
  <c r="AG35" i="17"/>
  <c r="AF34" i="17"/>
  <c r="AF35" i="17"/>
  <c r="AE34" i="17"/>
  <c r="AE35" i="17"/>
  <c r="AD34" i="17"/>
  <c r="AD35" i="17"/>
  <c r="AC34" i="17"/>
  <c r="AC35" i="17"/>
  <c r="AB34" i="17"/>
  <c r="AB35" i="17"/>
  <c r="AA34" i="17"/>
  <c r="AA35" i="17"/>
  <c r="Z34" i="17"/>
  <c r="Z35" i="17"/>
  <c r="Y34" i="17"/>
  <c r="Y35" i="17"/>
  <c r="X34" i="17"/>
  <c r="X35" i="17"/>
  <c r="W34" i="17"/>
  <c r="W35" i="17"/>
  <c r="V34" i="17"/>
  <c r="V35" i="17"/>
  <c r="U34" i="17"/>
  <c r="U35" i="17"/>
  <c r="T34" i="17"/>
  <c r="T35" i="17"/>
  <c r="T40" i="17"/>
  <c r="S34" i="17"/>
  <c r="S35" i="17"/>
  <c r="R34" i="17"/>
  <c r="R35" i="17"/>
  <c r="R40" i="17"/>
  <c r="Q34" i="17"/>
  <c r="Q35" i="17"/>
  <c r="P34" i="17"/>
  <c r="P35" i="17"/>
  <c r="O34" i="17"/>
  <c r="O35" i="17"/>
  <c r="N34" i="17"/>
  <c r="N35" i="17"/>
  <c r="M34" i="17"/>
  <c r="M35" i="17"/>
  <c r="L34" i="17"/>
  <c r="L35" i="17"/>
  <c r="L41" i="17"/>
  <c r="K34" i="17"/>
  <c r="K35" i="17"/>
  <c r="J34" i="17"/>
  <c r="J35" i="17"/>
  <c r="J41" i="17"/>
  <c r="I34" i="17"/>
  <c r="I35" i="17"/>
  <c r="J40" i="17"/>
  <c r="H34" i="17"/>
  <c r="H35" i="17"/>
  <c r="G34" i="17"/>
  <c r="G35" i="17"/>
  <c r="G40" i="17"/>
  <c r="F34" i="17"/>
  <c r="F35" i="17"/>
  <c r="E34" i="17"/>
  <c r="E35" i="17"/>
  <c r="D34" i="17"/>
  <c r="D35" i="17"/>
  <c r="C34" i="17"/>
  <c r="C35" i="17"/>
  <c r="B34" i="17"/>
  <c r="B35" i="17"/>
  <c r="AT39" i="17"/>
  <c r="AS39" i="17"/>
  <c r="AR39" i="17"/>
  <c r="AQ39" i="17"/>
  <c r="AP39" i="17"/>
  <c r="AO39" i="17"/>
  <c r="AN39" i="17"/>
  <c r="AM39" i="17"/>
  <c r="AL39" i="17"/>
  <c r="AK39" i="17"/>
  <c r="AJ39" i="17"/>
  <c r="AI39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T42" i="17"/>
  <c r="S39" i="17"/>
  <c r="R39" i="17"/>
  <c r="Q39" i="17"/>
  <c r="P39" i="17"/>
  <c r="O39" i="17"/>
  <c r="N39" i="17"/>
  <c r="M39" i="17"/>
  <c r="L39" i="17"/>
  <c r="K39" i="17"/>
  <c r="J39" i="17"/>
  <c r="J42" i="17"/>
  <c r="I39" i="17"/>
  <c r="H39" i="17"/>
  <c r="G39" i="17"/>
  <c r="F39" i="17"/>
  <c r="E39" i="17"/>
  <c r="D39" i="17"/>
  <c r="C39" i="17"/>
  <c r="B39" i="17"/>
  <c r="B42" i="17"/>
  <c r="AT21" i="17"/>
  <c r="AS21" i="17"/>
  <c r="AR21" i="17"/>
  <c r="AQ21" i="17"/>
  <c r="AP21" i="17"/>
  <c r="AO21" i="17"/>
  <c r="AN21" i="17"/>
  <c r="AM21" i="17"/>
  <c r="AL21" i="17"/>
  <c r="AK21" i="17"/>
  <c r="AJ21" i="17"/>
  <c r="AI21" i="17"/>
  <c r="AH21" i="17"/>
  <c r="AG21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AR16" i="17"/>
  <c r="AR17" i="17"/>
  <c r="AQ16" i="17"/>
  <c r="AQ17" i="17"/>
  <c r="AR23" i="17"/>
  <c r="AN16" i="17"/>
  <c r="AN17" i="17"/>
  <c r="AN23" i="17"/>
  <c r="AM16" i="17"/>
  <c r="AM17" i="17"/>
  <c r="AJ16" i="17"/>
  <c r="AJ17" i="17"/>
  <c r="AI16" i="17"/>
  <c r="AI17" i="17"/>
  <c r="AH16" i="17"/>
  <c r="AH17" i="17"/>
  <c r="AG16" i="17"/>
  <c r="AG17" i="17"/>
  <c r="AF16" i="17"/>
  <c r="AF17" i="17"/>
  <c r="AF23" i="17"/>
  <c r="AE16" i="17"/>
  <c r="AE17" i="17"/>
  <c r="AE22" i="17"/>
  <c r="AD16" i="17"/>
  <c r="AD17" i="17"/>
  <c r="AC16" i="17"/>
  <c r="AC17" i="17"/>
  <c r="AB16" i="17"/>
  <c r="AB17" i="17"/>
  <c r="AA16" i="17"/>
  <c r="AA17" i="17"/>
  <c r="Z16" i="17"/>
  <c r="Z17" i="17"/>
  <c r="Y16" i="17"/>
  <c r="Y17" i="17"/>
  <c r="Z22" i="17"/>
  <c r="X16" i="17"/>
  <c r="X17" i="17"/>
  <c r="W16" i="17"/>
  <c r="W17" i="17"/>
  <c r="V16" i="17"/>
  <c r="V17" i="17"/>
  <c r="V23" i="17"/>
  <c r="U16" i="17"/>
  <c r="U17" i="17"/>
  <c r="T16" i="17"/>
  <c r="T17" i="17"/>
  <c r="S16" i="17"/>
  <c r="S17" i="17"/>
  <c r="R16" i="17"/>
  <c r="R17" i="17"/>
  <c r="Q16" i="17"/>
  <c r="Q17" i="17"/>
  <c r="P16" i="17"/>
  <c r="P17" i="17"/>
  <c r="O16" i="17"/>
  <c r="O17" i="17"/>
  <c r="N16" i="17"/>
  <c r="N17" i="17"/>
  <c r="M16" i="17"/>
  <c r="M17" i="17"/>
  <c r="L16" i="17"/>
  <c r="L17" i="17"/>
  <c r="K16" i="17"/>
  <c r="K17" i="17"/>
  <c r="J16" i="17"/>
  <c r="J17" i="17"/>
  <c r="I16" i="17"/>
  <c r="I17" i="17"/>
  <c r="H16" i="17"/>
  <c r="H17" i="17"/>
  <c r="H22" i="17"/>
  <c r="G16" i="17"/>
  <c r="G17" i="17"/>
  <c r="F16" i="17"/>
  <c r="F17" i="17"/>
  <c r="E16" i="17"/>
  <c r="E17" i="17"/>
  <c r="D16" i="17"/>
  <c r="D17" i="17"/>
  <c r="C16" i="17"/>
  <c r="C17" i="17"/>
  <c r="C22" i="17"/>
  <c r="B16" i="17"/>
  <c r="B17" i="17"/>
  <c r="A5" i="17"/>
  <c r="B62" i="17"/>
  <c r="AT48" i="17"/>
  <c r="AS48" i="17"/>
  <c r="AR48" i="17"/>
  <c r="AQ48" i="17"/>
  <c r="AP48" i="17"/>
  <c r="AO48" i="17"/>
  <c r="AN48" i="17"/>
  <c r="AM48" i="17"/>
  <c r="AL48" i="17"/>
  <c r="AK48" i="17"/>
  <c r="AJ48" i="17"/>
  <c r="AI48" i="17"/>
  <c r="U48" i="17"/>
  <c r="T48" i="17"/>
  <c r="S48" i="17"/>
  <c r="R48" i="17"/>
  <c r="Q48" i="17"/>
  <c r="P48" i="17"/>
  <c r="O48" i="17"/>
  <c r="N48" i="17"/>
  <c r="AT34" i="17"/>
  <c r="AS34" i="17"/>
  <c r="AS35" i="17"/>
  <c r="AR34" i="17"/>
  <c r="AR35" i="17"/>
  <c r="AP34" i="17"/>
  <c r="AO34" i="17"/>
  <c r="AO35" i="17"/>
  <c r="AO40" i="17"/>
  <c r="AN34" i="17"/>
  <c r="AN35" i="17"/>
  <c r="AL34" i="17"/>
  <c r="AL35" i="17"/>
  <c r="AL41" i="17"/>
  <c r="AK34" i="17"/>
  <c r="AK35" i="17"/>
  <c r="AJ34" i="17"/>
  <c r="AJ35" i="17"/>
  <c r="B21" i="17"/>
  <c r="AT16" i="17"/>
  <c r="AT17" i="17"/>
  <c r="AT23" i="17"/>
  <c r="AS16" i="17"/>
  <c r="AS17" i="17"/>
  <c r="AS22" i="17"/>
  <c r="AP16" i="17"/>
  <c r="AP17" i="17"/>
  <c r="AP22" i="17"/>
  <c r="AO16" i="17"/>
  <c r="AO17" i="17"/>
  <c r="AL16" i="17"/>
  <c r="AL17" i="17"/>
  <c r="AK16" i="17"/>
  <c r="AK17" i="17"/>
  <c r="AK23" i="17"/>
  <c r="E41" i="17"/>
  <c r="E40" i="17"/>
  <c r="E42" i="17"/>
  <c r="U40" i="17"/>
  <c r="AJ22" i="17"/>
  <c r="F40" i="17"/>
  <c r="N40" i="17"/>
  <c r="Z41" i="17"/>
  <c r="Z40" i="17"/>
  <c r="AH40" i="17"/>
  <c r="AF22" i="17"/>
  <c r="AR22" i="17"/>
  <c r="G41" i="17"/>
  <c r="W40" i="17"/>
  <c r="AE40" i="17"/>
  <c r="I41" i="17"/>
  <c r="AC40" i="17"/>
  <c r="AS23" i="17"/>
  <c r="D40" i="17"/>
  <c r="P40" i="17"/>
  <c r="T41" i="17"/>
  <c r="Q22" i="17"/>
  <c r="Y22" i="17"/>
  <c r="Y24" i="17"/>
  <c r="Y64" i="17"/>
  <c r="AL23" i="17"/>
  <c r="AP35" i="17"/>
  <c r="AP41" i="17"/>
  <c r="AI34" i="17"/>
  <c r="AI35" i="17"/>
  <c r="AM34" i="17"/>
  <c r="AM35" i="17"/>
  <c r="AQ34" i="17"/>
  <c r="AQ35" i="17"/>
  <c r="AS41" i="17"/>
  <c r="AT35" i="17"/>
  <c r="AT40" i="17"/>
  <c r="Z23" i="17"/>
  <c r="AK22" i="17"/>
  <c r="AK24" i="17"/>
  <c r="AQ23" i="17"/>
  <c r="AB23" i="17"/>
  <c r="AJ23" i="17"/>
  <c r="AL22" i="17"/>
  <c r="Q23" i="17"/>
  <c r="S22" i="17"/>
  <c r="AA22" i="17"/>
  <c r="N23" i="17"/>
  <c r="AP23" i="17"/>
  <c r="AO22" i="17"/>
  <c r="AO24" i="17"/>
  <c r="AT22" i="17"/>
  <c r="AT24" i="17"/>
  <c r="Y23" i="17"/>
  <c r="AO23" i="17"/>
  <c r="I66" i="17"/>
  <c r="I70" i="17"/>
  <c r="E23" i="17"/>
  <c r="F22" i="17"/>
  <c r="C24" i="17"/>
  <c r="B24" i="17"/>
  <c r="D23" i="17"/>
  <c r="L23" i="17"/>
  <c r="J23" i="17"/>
  <c r="J22" i="17"/>
  <c r="J24" i="17"/>
  <c r="J64" i="17"/>
  <c r="B57" i="17"/>
  <c r="H66" i="17"/>
  <c r="H70" i="17"/>
  <c r="B66" i="17"/>
  <c r="B70" i="17"/>
  <c r="J66" i="17"/>
  <c r="J70" i="17"/>
  <c r="AF24" i="17"/>
  <c r="AF64" i="17"/>
  <c r="AR24" i="17"/>
  <c r="Q24" i="17"/>
  <c r="AK41" i="17"/>
  <c r="AP24" i="17"/>
  <c r="AQ41" i="17"/>
  <c r="AQ40" i="17"/>
  <c r="AP40" i="17"/>
  <c r="AT41" i="17"/>
  <c r="AI41" i="17"/>
  <c r="AI40" i="17"/>
  <c r="AS57" i="17"/>
  <c r="AR57" i="17"/>
  <c r="Q57" i="17"/>
  <c r="AM57" i="17"/>
  <c r="D57" i="17"/>
  <c r="K57" i="17"/>
  <c r="R57" i="17"/>
  <c r="U57" i="17"/>
  <c r="L57" i="17"/>
  <c r="AT57" i="17"/>
  <c r="G57" i="17"/>
  <c r="AQ57" i="17"/>
  <c r="AP57" i="17"/>
  <c r="J57" i="17"/>
  <c r="I57" i="17"/>
  <c r="AL57" i="17"/>
  <c r="S57" i="17"/>
  <c r="F57" i="17"/>
  <c r="N57" i="17"/>
  <c r="AK57" i="17"/>
  <c r="AP42" i="17"/>
  <c r="AI42" i="17"/>
  <c r="AQ42" i="17"/>
  <c r="B1" i="5"/>
  <c r="A1" i="17" s="1"/>
  <c r="B1" i="3"/>
  <c r="L17" i="21"/>
  <c r="L47" i="21"/>
  <c r="L37" i="21"/>
  <c r="L33" i="21"/>
  <c r="L46" i="21"/>
  <c r="L34" i="21"/>
  <c r="AA41" i="17"/>
  <c r="AA40" i="17"/>
  <c r="AB40" i="17"/>
  <c r="AB41" i="17"/>
  <c r="AP64" i="17"/>
  <c r="AN41" i="17"/>
  <c r="AM40" i="17"/>
  <c r="R70" i="17"/>
  <c r="AO41" i="17"/>
  <c r="B64" i="17"/>
  <c r="AJ41" i="17"/>
  <c r="AJ40" i="17"/>
  <c r="AR40" i="17"/>
  <c r="AR41" i="17"/>
  <c r="E66" i="17"/>
  <c r="E70" i="17"/>
  <c r="G66" i="17"/>
  <c r="G70" i="17"/>
  <c r="C66" i="17"/>
  <c r="C70" i="17"/>
  <c r="K66" i="17"/>
  <c r="K70" i="17"/>
  <c r="D66" i="17"/>
  <c r="D70" i="17"/>
  <c r="L66" i="17"/>
  <c r="L70" i="17"/>
  <c r="F66" i="17"/>
  <c r="F70" i="17"/>
  <c r="E22" i="17"/>
  <c r="E24" i="17"/>
  <c r="E64" i="17"/>
  <c r="F23" i="17"/>
  <c r="F24" i="17"/>
  <c r="G23" i="17"/>
  <c r="H23" i="17"/>
  <c r="H24" i="17"/>
  <c r="I23" i="17"/>
  <c r="I22" i="17"/>
  <c r="K22" i="17"/>
  <c r="K23" i="17"/>
  <c r="M23" i="17"/>
  <c r="M22" i="17"/>
  <c r="N22" i="17"/>
  <c r="N24" i="17"/>
  <c r="O23" i="17"/>
  <c r="P22" i="17"/>
  <c r="O22" i="17"/>
  <c r="S23" i="17"/>
  <c r="U22" i="17"/>
  <c r="U24" i="17"/>
  <c r="U23" i="17"/>
  <c r="W23" i="17"/>
  <c r="W22" i="17"/>
  <c r="X23" i="17"/>
  <c r="Z24" i="17"/>
  <c r="Z64" i="17"/>
  <c r="AB22" i="17"/>
  <c r="AB24" i="17"/>
  <c r="AB64" i="17"/>
  <c r="AA23" i="17"/>
  <c r="AA24" i="17"/>
  <c r="AA64" i="17"/>
  <c r="AC22" i="17"/>
  <c r="AC23" i="17"/>
  <c r="AC24" i="17"/>
  <c r="AC64" i="17"/>
  <c r="AG23" i="17"/>
  <c r="AG22" i="17"/>
  <c r="AH23" i="17"/>
  <c r="AI23" i="17"/>
  <c r="AI24" i="17"/>
  <c r="AI64" i="17"/>
  <c r="AI22" i="17"/>
  <c r="AM23" i="17"/>
  <c r="AM22" i="17"/>
  <c r="AM24" i="17"/>
  <c r="AN22" i="17"/>
  <c r="AN24" i="17"/>
  <c r="AN64" i="17"/>
  <c r="O24" i="17"/>
  <c r="S24" i="17"/>
  <c r="W24" i="17"/>
  <c r="W64" i="17"/>
  <c r="R42" i="17"/>
  <c r="AT42" i="17"/>
  <c r="AT64" i="17"/>
  <c r="C40" i="17"/>
  <c r="C42" i="17"/>
  <c r="C64" i="17"/>
  <c r="D41" i="17"/>
  <c r="D42" i="17"/>
  <c r="K41" i="17"/>
  <c r="K40" i="17"/>
  <c r="K42" i="17"/>
  <c r="L40" i="17"/>
  <c r="L42" i="17"/>
  <c r="M40" i="17"/>
  <c r="M41" i="17"/>
  <c r="O41" i="17"/>
  <c r="O40" i="17"/>
  <c r="Q40" i="17"/>
  <c r="Q41" i="17"/>
  <c r="S40" i="17"/>
  <c r="S41" i="17"/>
  <c r="U41" i="17"/>
  <c r="U42" i="17"/>
  <c r="V40" i="17"/>
  <c r="W41" i="17"/>
  <c r="X40" i="17"/>
  <c r="Y41" i="17"/>
  <c r="AD41" i="17"/>
  <c r="AD40" i="17"/>
  <c r="AG40" i="17"/>
  <c r="AH41" i="17"/>
  <c r="Y66" i="17"/>
  <c r="Y70" i="17"/>
  <c r="P66" i="17"/>
  <c r="P70" i="17"/>
  <c r="N66" i="17"/>
  <c r="N70" i="17"/>
  <c r="S66" i="17"/>
  <c r="S70" i="17"/>
  <c r="X66" i="17"/>
  <c r="X70" i="17"/>
  <c r="U66" i="17"/>
  <c r="U70" i="17"/>
  <c r="W66" i="17"/>
  <c r="W70" i="17"/>
  <c r="AB66" i="17"/>
  <c r="AB70" i="17"/>
  <c r="AS70" i="17"/>
  <c r="AD66" i="17"/>
  <c r="AD70" i="17"/>
  <c r="AC66" i="17"/>
  <c r="AC70" i="17"/>
  <c r="AS24" i="17"/>
  <c r="AF41" i="17"/>
  <c r="AF40" i="17"/>
  <c r="AA66" i="17"/>
  <c r="AA70" i="17"/>
  <c r="Z66" i="17"/>
  <c r="Z70" i="17"/>
  <c r="AM41" i="17"/>
  <c r="G22" i="17"/>
  <c r="G24" i="17"/>
  <c r="M66" i="17"/>
  <c r="M70" i="17"/>
  <c r="AQ22" i="17"/>
  <c r="AQ24" i="17"/>
  <c r="AQ64" i="17"/>
  <c r="AL24" i="17"/>
  <c r="AE23" i="17"/>
  <c r="AE24" i="17"/>
  <c r="AE64" i="17"/>
  <c r="V22" i="17"/>
  <c r="V24" i="17"/>
  <c r="V64" i="17"/>
  <c r="H40" i="17"/>
  <c r="I40" i="17"/>
  <c r="I42" i="17"/>
  <c r="Y40" i="17"/>
  <c r="R41" i="17"/>
  <c r="AG41" i="17"/>
  <c r="AK40" i="17"/>
  <c r="AK42" i="17"/>
  <c r="AK64" i="17"/>
  <c r="AL40" i="17"/>
  <c r="AL42" i="17"/>
  <c r="AO42" i="17"/>
  <c r="AO64" i="17"/>
  <c r="AS40" i="17"/>
  <c r="AS42" i="17"/>
  <c r="P24" i="17"/>
  <c r="AJ24" i="17"/>
  <c r="G42" i="17"/>
  <c r="S42" i="17"/>
  <c r="AC41" i="17"/>
  <c r="D22" i="17"/>
  <c r="D24" i="17"/>
  <c r="D64" i="17"/>
  <c r="L22" i="17"/>
  <c r="L24" i="17"/>
  <c r="P23" i="17"/>
  <c r="R23" i="17"/>
  <c r="R22" i="17"/>
  <c r="R24" i="17"/>
  <c r="R64" i="17"/>
  <c r="T23" i="17"/>
  <c r="X22" i="17"/>
  <c r="X24" i="17"/>
  <c r="X64" i="17"/>
  <c r="AD23" i="17"/>
  <c r="AH22" i="17"/>
  <c r="AH24" i="17"/>
  <c r="AH64" i="17"/>
  <c r="F41" i="17"/>
  <c r="F42" i="17"/>
  <c r="H41" i="17"/>
  <c r="N41" i="17"/>
  <c r="N42" i="17"/>
  <c r="P41" i="17"/>
  <c r="P42" i="17"/>
  <c r="V41" i="17"/>
  <c r="X41" i="17"/>
  <c r="AE41" i="17"/>
  <c r="AO70" i="17"/>
  <c r="AD22" i="17"/>
  <c r="AD24" i="17"/>
  <c r="AD64" i="17"/>
  <c r="T22" i="17"/>
  <c r="T24" i="17"/>
  <c r="T64" i="17"/>
  <c r="AN40" i="17"/>
  <c r="AN42" i="17"/>
  <c r="O66" i="17"/>
  <c r="O70" i="17"/>
  <c r="AF66" i="17"/>
  <c r="AF70" i="17"/>
  <c r="L45" i="21"/>
  <c r="L48" i="21" s="1"/>
  <c r="U64" i="17"/>
  <c r="H64" i="17"/>
  <c r="AL64" i="17"/>
  <c r="AJ64" i="17"/>
  <c r="H42" i="17"/>
  <c r="AR42" i="17"/>
  <c r="AR64" i="17"/>
  <c r="P64" i="17"/>
  <c r="L64" i="17"/>
  <c r="AS64" i="17"/>
  <c r="Q42" i="17"/>
  <c r="Q64" i="17"/>
  <c r="M42" i="17"/>
  <c r="S64" i="17"/>
  <c r="AG24" i="17"/>
  <c r="AG64" i="17"/>
  <c r="N64" i="17"/>
  <c r="K24" i="17"/>
  <c r="K64" i="17"/>
  <c r="AJ42" i="17"/>
  <c r="AM42" i="17"/>
  <c r="AM64" i="17"/>
  <c r="G64" i="17"/>
  <c r="O42" i="17"/>
  <c r="O64" i="17"/>
  <c r="M24" i="17"/>
  <c r="M64" i="17"/>
  <c r="I24" i="17"/>
  <c r="I64" i="17"/>
  <c r="F64" i="17"/>
  <c r="L27" i="21"/>
  <c r="L35" i="21"/>
  <c r="L23" i="21" l="1"/>
  <c r="L25" i="21"/>
  <c r="B5" i="21"/>
  <c r="L16" i="21"/>
  <c r="L19" i="21" s="1"/>
  <c r="L51" i="21"/>
  <c r="L24" i="21"/>
  <c r="A116" i="20"/>
  <c r="L26" i="21" l="1"/>
  <c r="L29" i="21" s="1"/>
  <c r="L36" i="21"/>
  <c r="L39" i="21" s="1"/>
  <c r="L41" i="21" l="1"/>
  <c r="L43" i="21" s="1"/>
  <c r="L49" i="21" s="1"/>
</calcChain>
</file>

<file path=xl/sharedStrings.xml><?xml version="1.0" encoding="utf-8"?>
<sst xmlns="http://schemas.openxmlformats.org/spreadsheetml/2006/main" count="816" uniqueCount="570">
  <si>
    <t>Profit &amp; Loss Account</t>
  </si>
  <si>
    <t>Actual</t>
  </si>
  <si>
    <t>Budget</t>
  </si>
  <si>
    <t>Estimate</t>
  </si>
  <si>
    <t>YTD Actual</t>
  </si>
  <si>
    <t>Home</t>
  </si>
  <si>
    <t>Export - Dover</t>
  </si>
  <si>
    <t>Export - Direct</t>
  </si>
  <si>
    <t>Export - St Gobain</t>
  </si>
  <si>
    <t>Rebates</t>
  </si>
  <si>
    <t>Basic</t>
  </si>
  <si>
    <t>Overtime</t>
  </si>
  <si>
    <t>Bonus</t>
  </si>
  <si>
    <t>Pension</t>
  </si>
  <si>
    <t>Sales Covers</t>
  </si>
  <si>
    <t>Sales Slotdrain</t>
  </si>
  <si>
    <t>Sales Rebates</t>
  </si>
  <si>
    <t>Direct Materials</t>
  </si>
  <si>
    <t>Direct Labour - Covers</t>
  </si>
  <si>
    <t>NI</t>
  </si>
  <si>
    <t>Holiday accrual</t>
  </si>
  <si>
    <t>Direct Shipping Costs</t>
  </si>
  <si>
    <t>Covers Basic</t>
  </si>
  <si>
    <t>Covers NI</t>
  </si>
  <si>
    <t>Covers Bonus</t>
  </si>
  <si>
    <t>Covers Pension</t>
  </si>
  <si>
    <t>Covers OT</t>
  </si>
  <si>
    <t>Indirect Labour</t>
  </si>
  <si>
    <t>Indirect Basic</t>
  </si>
  <si>
    <t>Indirect NI</t>
  </si>
  <si>
    <t>Indirect Bonus</t>
  </si>
  <si>
    <t>Indirect Pension</t>
  </si>
  <si>
    <t>Establishment Costs</t>
  </si>
  <si>
    <t>Rent</t>
  </si>
  <si>
    <t>Rates</t>
  </si>
  <si>
    <t>Electricity</t>
  </si>
  <si>
    <t>Gas</t>
  </si>
  <si>
    <t>Water &amp; Oil</t>
  </si>
  <si>
    <t>Building Repairs</t>
  </si>
  <si>
    <t>Est Rent</t>
  </si>
  <si>
    <t>Est Rates</t>
  </si>
  <si>
    <t>Est Gas</t>
  </si>
  <si>
    <t>Est Electric</t>
  </si>
  <si>
    <t>Est W &amp; O</t>
  </si>
  <si>
    <t>Est Build Reps</t>
  </si>
  <si>
    <t>Production Costs</t>
  </si>
  <si>
    <t>Packaging</t>
  </si>
  <si>
    <t>Waste Disposal</t>
  </si>
  <si>
    <t>Plant Repairs</t>
  </si>
  <si>
    <t>Prod Pack</t>
  </si>
  <si>
    <t>Prod FLT</t>
  </si>
  <si>
    <t>Prod QA</t>
  </si>
  <si>
    <t>Prod Waste</t>
  </si>
  <si>
    <t>Prod Plant Reps</t>
  </si>
  <si>
    <t>Production Depreciation</t>
  </si>
  <si>
    <t>Depreciation</t>
  </si>
  <si>
    <t>(Profit)/Loss on disposal</t>
  </si>
  <si>
    <t>Prod Depn</t>
  </si>
  <si>
    <t>Prod Disp</t>
  </si>
  <si>
    <t>Production Other</t>
  </si>
  <si>
    <t>Health &amp; Safety</t>
  </si>
  <si>
    <t>Other Expenses</t>
  </si>
  <si>
    <t>Prod H&amp;S</t>
  </si>
  <si>
    <t>Prod Other</t>
  </si>
  <si>
    <t>Prod WIP</t>
  </si>
  <si>
    <t>GROSS PROFIT</t>
  </si>
  <si>
    <t>Sales Basic</t>
  </si>
  <si>
    <t>Sales NI</t>
  </si>
  <si>
    <t>Sales Bonus</t>
  </si>
  <si>
    <t>Sales Pension</t>
  </si>
  <si>
    <t>Sales Health</t>
  </si>
  <si>
    <t>Health Insurance</t>
  </si>
  <si>
    <t>Sales Motor, Travel &amp; Expenses</t>
  </si>
  <si>
    <t>Lease Costs</t>
  </si>
  <si>
    <t>Sales Lease</t>
  </si>
  <si>
    <t>Advertising, Marketing &amp; Exhibitions</t>
  </si>
  <si>
    <t>Marketing (non-USA)</t>
  </si>
  <si>
    <t>Sales Mktg</t>
  </si>
  <si>
    <t>Sales Other</t>
  </si>
  <si>
    <t>International Consultancy</t>
  </si>
  <si>
    <t>Commissions</t>
  </si>
  <si>
    <t>Sales Consult</t>
  </si>
  <si>
    <t>Sales Comm</t>
  </si>
  <si>
    <t>Administration Labour</t>
  </si>
  <si>
    <t>Admin Basic</t>
  </si>
  <si>
    <t>Admin NI</t>
  </si>
  <si>
    <t>Admin Bonus</t>
  </si>
  <si>
    <t>Admin Pension</t>
  </si>
  <si>
    <t>Admin Holiday</t>
  </si>
  <si>
    <t>Computer Equipment</t>
  </si>
  <si>
    <t>Bank Charges</t>
  </si>
  <si>
    <t>Bad Debt</t>
  </si>
  <si>
    <t>Admin Motor, Travel &amp; Expenses</t>
  </si>
  <si>
    <t>Admin Lease</t>
  </si>
  <si>
    <t>Admin Depn</t>
  </si>
  <si>
    <t>Admin Disp</t>
  </si>
  <si>
    <t>Administration Depreciation</t>
  </si>
  <si>
    <t>Admin Other</t>
  </si>
  <si>
    <t>Administration Other</t>
  </si>
  <si>
    <t>Insurance</t>
  </si>
  <si>
    <t>Legal &amp; Professional</t>
  </si>
  <si>
    <t>Telecommunications</t>
  </si>
  <si>
    <t>Stationery &amp; Postage</t>
  </si>
  <si>
    <t>Subscriptions &amp; Donations</t>
  </si>
  <si>
    <t>Rent &amp; Rates</t>
  </si>
  <si>
    <t>Personnel &amp; Training Costs</t>
  </si>
  <si>
    <t>Bad Debt Provision</t>
  </si>
  <si>
    <t>Exchange Rate Profit/Loss</t>
  </si>
  <si>
    <t>Warranty</t>
  </si>
  <si>
    <t>Other</t>
  </si>
  <si>
    <t>Group Management Charges</t>
  </si>
  <si>
    <t>Admin Ins</t>
  </si>
  <si>
    <t>Admin L&amp;P</t>
  </si>
  <si>
    <t>Admin R&amp;R</t>
  </si>
  <si>
    <t>Admin Tele</t>
  </si>
  <si>
    <t>Admin Stat</t>
  </si>
  <si>
    <t>Admin Subs</t>
  </si>
  <si>
    <t>Admin Pers</t>
  </si>
  <si>
    <t>Admin BC</t>
  </si>
  <si>
    <t>Admin FX</t>
  </si>
  <si>
    <t>Admin GMC</t>
  </si>
  <si>
    <t>Balance Sheet</t>
  </si>
  <si>
    <t xml:space="preserve">Land &amp; Buildings </t>
  </si>
  <si>
    <t>Patterns</t>
  </si>
  <si>
    <t>Plant &amp; Machinery</t>
  </si>
  <si>
    <t>Tools &amp; Equipment</t>
  </si>
  <si>
    <t>Fixtures &amp; Fittings</t>
  </si>
  <si>
    <t>FA L&amp;B</t>
  </si>
  <si>
    <t>FA P&amp;M</t>
  </si>
  <si>
    <t>FA T&amp;E</t>
  </si>
  <si>
    <t>FA F&amp;F</t>
  </si>
  <si>
    <t>FA Patt</t>
  </si>
  <si>
    <t>FA CE</t>
  </si>
  <si>
    <t>FA Intang</t>
  </si>
  <si>
    <t>Tangible Fixed Assets</t>
  </si>
  <si>
    <t>Intangible Fixed Assets</t>
  </si>
  <si>
    <t>Computer Software</t>
  </si>
  <si>
    <t>Stock</t>
  </si>
  <si>
    <t>Raw Materials</t>
  </si>
  <si>
    <t>Work in Progress</t>
  </si>
  <si>
    <t>Finished Goods</t>
  </si>
  <si>
    <t>Provision</t>
  </si>
  <si>
    <t>Stock RM</t>
  </si>
  <si>
    <t>Stock FG</t>
  </si>
  <si>
    <t>Stock WIP</t>
  </si>
  <si>
    <t>Stock Provn</t>
  </si>
  <si>
    <t>Trade Debtors</t>
  </si>
  <si>
    <t>Sales Ledger</t>
  </si>
  <si>
    <t>TD SL</t>
  </si>
  <si>
    <t>TD Bad Debt</t>
  </si>
  <si>
    <t>Cash at Bank and in Hand</t>
  </si>
  <si>
    <t>GBP Account</t>
  </si>
  <si>
    <t>HKD Account</t>
  </si>
  <si>
    <t>USD Account</t>
  </si>
  <si>
    <t>EUR Account</t>
  </si>
  <si>
    <t>Gatic INC USD Account</t>
  </si>
  <si>
    <t>Petty Cash</t>
  </si>
  <si>
    <t>Bank GBP</t>
  </si>
  <si>
    <t>Bank HKD</t>
  </si>
  <si>
    <t>Bank USD</t>
  </si>
  <si>
    <t>Bank EUR</t>
  </si>
  <si>
    <t>Bank GI</t>
  </si>
  <si>
    <t>Bank PC</t>
  </si>
  <si>
    <t>Prepayments &amp; Accrued Income</t>
  </si>
  <si>
    <t>Prepayments</t>
  </si>
  <si>
    <t>Prepay</t>
  </si>
  <si>
    <t>Prepay Ins</t>
  </si>
  <si>
    <t>Prepay Insurance</t>
  </si>
  <si>
    <t>Other Debtors</t>
  </si>
  <si>
    <t>Permanent Floats</t>
  </si>
  <si>
    <t>Oth Debt</t>
  </si>
  <si>
    <t>Floats</t>
  </si>
  <si>
    <t>Purchase Ledger</t>
  </si>
  <si>
    <t>Trade Creditors</t>
  </si>
  <si>
    <t>PL TC</t>
  </si>
  <si>
    <t>Accruals &amp; Deferred Income</t>
  </si>
  <si>
    <t>Trade Accruals incl. GRNI</t>
  </si>
  <si>
    <t>Holiday Pay Accrual</t>
  </si>
  <si>
    <t>Other Accruals</t>
  </si>
  <si>
    <t>ADI TA</t>
  </si>
  <si>
    <t>ADI HP</t>
  </si>
  <si>
    <t>ADI Other</t>
  </si>
  <si>
    <t>Other Creditors</t>
  </si>
  <si>
    <t>Wages Control</t>
  </si>
  <si>
    <t>Salaries Control</t>
  </si>
  <si>
    <t>Pension scheme</t>
  </si>
  <si>
    <t>OC WC</t>
  </si>
  <si>
    <t>OC SC</t>
  </si>
  <si>
    <t>OC PS</t>
  </si>
  <si>
    <t>Output Tax</t>
  </si>
  <si>
    <t>Input Tax</t>
  </si>
  <si>
    <t>PAYE</t>
  </si>
  <si>
    <t>VAT Accrual</t>
  </si>
  <si>
    <t>PAYE/NI Accruals</t>
  </si>
  <si>
    <t>VAT OT</t>
  </si>
  <si>
    <t>VAT IT</t>
  </si>
  <si>
    <t>Intergroup Accounts</t>
  </si>
  <si>
    <t>IGA EGL</t>
  </si>
  <si>
    <t>Total Other Liabilities</t>
  </si>
  <si>
    <t>Total Assets</t>
  </si>
  <si>
    <t>Reserves</t>
  </si>
  <si>
    <t>Brought Forward Reserves</t>
  </si>
  <si>
    <t>Current Year Profit &amp; Loss</t>
  </si>
  <si>
    <t>BFR</t>
  </si>
  <si>
    <t>Total Reserves</t>
  </si>
  <si>
    <t>Stock Provision</t>
  </si>
  <si>
    <t>Category</t>
  </si>
  <si>
    <t>Stock Provn Mmt</t>
  </si>
  <si>
    <t>Direct Energy Costs</t>
  </si>
  <si>
    <t>Variable Consumables</t>
  </si>
  <si>
    <t>Var Consum</t>
  </si>
  <si>
    <t xml:space="preserve">Sales Labour </t>
  </si>
  <si>
    <t>Admin IT</t>
  </si>
  <si>
    <t>Computer Maintenance</t>
  </si>
  <si>
    <t>Prior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</si>
  <si>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</si>
  <si>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</si>
  <si>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</si>
  <si>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</si>
  <si>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</si>
  <si>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</si>
  <si>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</si>
  <si>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</si>
  <si>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</si>
  <si>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</si>
  <si>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</si>
  <si>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</si>
  <si>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Audit Fees</t>
  </si>
  <si>
    <t>Admin Audit</t>
  </si>
  <si>
    <t>TOTAL SALES</t>
  </si>
  <si>
    <t>Materials Covers</t>
  </si>
  <si>
    <t>Materials Slotdrain</t>
  </si>
  <si>
    <t>TOTAL MATERIALS</t>
  </si>
  <si>
    <t>TOTAL TURNOVER</t>
  </si>
  <si>
    <t>TOTAL DIRECT LABOUR</t>
  </si>
  <si>
    <t>TOTAL DIRECT COSTS</t>
  </si>
  <si>
    <t>TOTAL PRODUCTION OVERHEADS</t>
  </si>
  <si>
    <t>Forklift Maintenance</t>
  </si>
  <si>
    <t>UK Travel Expenses</t>
  </si>
  <si>
    <t>Overseas Travel Expenses</t>
  </si>
  <si>
    <t>Export Travel Expenses</t>
  </si>
  <si>
    <t>Business Entertainment</t>
  </si>
  <si>
    <t>Staff Entertainment</t>
  </si>
  <si>
    <t>Recruitment Costs</t>
  </si>
  <si>
    <t>TOTAL FIXED ASSETS</t>
  </si>
  <si>
    <t>TOTAL CURRENT ASSETS</t>
  </si>
  <si>
    <t>TOTAL FIXED &amp; CURRENT ASSETS</t>
  </si>
  <si>
    <t>TOTAL CURRENT LIABILITIES</t>
  </si>
  <si>
    <t>TOTAL ASSETS LESS CURRENT LIABILITIES</t>
  </si>
  <si>
    <t>Bonus Accrual - Executive</t>
  </si>
  <si>
    <t>Bonus Accrual - Other</t>
  </si>
  <si>
    <t>Warranty Provision</t>
  </si>
  <si>
    <t>Insurance Accrual</t>
  </si>
  <si>
    <t>Bonus &amp; Commissions Accrual - Sales</t>
  </si>
  <si>
    <t>Materials Covers % of Sales</t>
  </si>
  <si>
    <t>Materials Slotdrain % of Sales</t>
  </si>
  <si>
    <t>TOTAL MATERIALS % OF SALES</t>
  </si>
  <si>
    <t>TOTAL DIRECT LABOUR % SALES</t>
  </si>
  <si>
    <t>Direct Shipping Costs % of Sales</t>
  </si>
  <si>
    <t>TOTAL SELLING &amp; DISTRIBUTION</t>
  </si>
  <si>
    <t>TOTAL SELLING &amp; DISTRIBUTION % SALES</t>
  </si>
  <si>
    <t>TOTAL ADMINISTRATION</t>
  </si>
  <si>
    <t>TOTAL ADMINISTRATION % SALES</t>
  </si>
  <si>
    <t xml:space="preserve">PBIT % </t>
  </si>
  <si>
    <t>Balance Check</t>
  </si>
  <si>
    <t>Sales UK Trav</t>
  </si>
  <si>
    <t>Sales Exp Trav</t>
  </si>
  <si>
    <t>Sales BE</t>
  </si>
  <si>
    <t>Sales SE</t>
  </si>
  <si>
    <t>Admin UK</t>
  </si>
  <si>
    <t>Admin OS</t>
  </si>
  <si>
    <t>Admin BE</t>
  </si>
  <si>
    <t>Admin SE</t>
  </si>
  <si>
    <t>Admin Recruit</t>
  </si>
  <si>
    <t>ADI Reb</t>
  </si>
  <si>
    <t>Rebate Accrual</t>
  </si>
  <si>
    <t>ADI EX</t>
  </si>
  <si>
    <t>ADI SC</t>
  </si>
  <si>
    <t>ADI OTH</t>
  </si>
  <si>
    <t>ADI INS</t>
  </si>
  <si>
    <t>ADI WARR</t>
  </si>
  <si>
    <t>GROSS MARGIN</t>
  </si>
  <si>
    <t>ADI DILAPS</t>
  </si>
  <si>
    <t>Dilapidations Provision</t>
  </si>
  <si>
    <t>YTD Estimate</t>
  </si>
  <si>
    <t xml:space="preserve"> YTD Budget</t>
  </si>
  <si>
    <t>VARIABLE CONTRIBUTION</t>
  </si>
  <si>
    <t>VARIABLE CONTRIBUTION %</t>
  </si>
  <si>
    <t>Dividend</t>
  </si>
  <si>
    <t>DEF INC</t>
  </si>
  <si>
    <t>CRED OTH</t>
  </si>
  <si>
    <t>OC DE</t>
  </si>
  <si>
    <t>Direct Earnings</t>
  </si>
  <si>
    <t>EGL/AWMS</t>
  </si>
  <si>
    <t>IGA AWMS</t>
  </si>
  <si>
    <t>TD Reb Rec</t>
  </si>
  <si>
    <t>Accrued Income</t>
  </si>
  <si>
    <t>Sales Resale</t>
  </si>
  <si>
    <t>Quality Assurance</t>
  </si>
  <si>
    <t>LTIP Charge</t>
  </si>
  <si>
    <t>Research &amp; Development</t>
  </si>
  <si>
    <t>Prod RD</t>
  </si>
  <si>
    <t>Admin LTIP</t>
  </si>
  <si>
    <t>EGL/TAG</t>
  </si>
  <si>
    <t>IGA SCP</t>
  </si>
  <si>
    <t>Rebates Receivable/Credit Note Accrual</t>
  </si>
  <si>
    <t>EGL/SCP/Timloc</t>
  </si>
  <si>
    <t xml:space="preserve"> </t>
  </si>
  <si>
    <t>Gatic Parade</t>
  </si>
  <si>
    <t>Kerb Drain</t>
  </si>
  <si>
    <t>Materials Resale</t>
  </si>
  <si>
    <t>Carriage Outwards</t>
  </si>
  <si>
    <t>Cumulative</t>
  </si>
  <si>
    <t>Revenue &amp; Materials</t>
  </si>
  <si>
    <t>Materials Resale % of Sales</t>
  </si>
  <si>
    <t>Carriage Out</t>
  </si>
  <si>
    <t>YTD PY</t>
  </si>
  <si>
    <t>Sales</t>
  </si>
  <si>
    <t>Debtors</t>
  </si>
  <si>
    <t>Total</t>
  </si>
  <si>
    <t>Materials (incl 5% VAT)</t>
  </si>
  <si>
    <t>Selling &amp; Dist Costs</t>
  </si>
  <si>
    <t>Admin Costs</t>
  </si>
  <si>
    <t>VAT</t>
  </si>
  <si>
    <t>Wcap</t>
  </si>
  <si>
    <t>Total Working Capital Days</t>
  </si>
  <si>
    <t>Avg TWC</t>
  </si>
  <si>
    <t>Annualised Sales</t>
  </si>
  <si>
    <t>Avg TWC as % of sales</t>
  </si>
  <si>
    <t>Working Capital Analysis</t>
  </si>
  <si>
    <t>Export</t>
  </si>
  <si>
    <t>Current Month</t>
  </si>
  <si>
    <t>Days In Month</t>
  </si>
  <si>
    <t>CM - 1</t>
  </si>
  <si>
    <t>CM - 2</t>
  </si>
  <si>
    <t>Debtor Days</t>
  </si>
  <si>
    <t>DEBTOR DAYS:</t>
  </si>
  <si>
    <t>CREDITOR DAYS:</t>
  </si>
  <si>
    <t>Expenditure</t>
  </si>
  <si>
    <t>Creditors</t>
  </si>
  <si>
    <t>Creditor Days</t>
  </si>
  <si>
    <t>STOCK DAYS:</t>
  </si>
  <si>
    <t>Materials COGS</t>
  </si>
  <si>
    <t>Stock Days</t>
  </si>
  <si>
    <t>CM - 3</t>
  </si>
  <si>
    <t>CM - 4</t>
  </si>
  <si>
    <t>Working Days</t>
  </si>
  <si>
    <t>Inventory days</t>
  </si>
  <si>
    <t>Debtor days</t>
  </si>
  <si>
    <t>Creditor days</t>
  </si>
  <si>
    <t>Wages and Salaries YTD</t>
  </si>
  <si>
    <t>Social Security Cost YTD</t>
  </si>
  <si>
    <t>Pension Cost YTD</t>
  </si>
  <si>
    <t>Temporary Labour YTD</t>
  </si>
  <si>
    <t>Bonus Cost YTD</t>
  </si>
  <si>
    <t>Number of employees   Direct (excluding temp)</t>
  </si>
  <si>
    <t>Number of employees   Indirect (excluding temp)</t>
  </si>
  <si>
    <t>Number of employees   Staff (excluding temp)</t>
  </si>
  <si>
    <t xml:space="preserve">Number of temp employees   Direct </t>
  </si>
  <si>
    <t>Number of temp employees   Indirect</t>
  </si>
  <si>
    <t xml:space="preserve">Number of temp employees   Staff </t>
  </si>
  <si>
    <t>Export Revenue - Europe</t>
  </si>
  <si>
    <t>Export Revenue - North America</t>
  </si>
  <si>
    <t>Export Revenue - Middle East</t>
  </si>
  <si>
    <t>Export Revenue - Far East</t>
  </si>
  <si>
    <t>Export Revenue - Rest of World</t>
  </si>
  <si>
    <t>Est</t>
  </si>
  <si>
    <t>Gross Margin</t>
  </si>
  <si>
    <t>Overheads</t>
  </si>
  <si>
    <t>PBIT</t>
  </si>
  <si>
    <t>Currrent Month</t>
  </si>
  <si>
    <t>Full Yr</t>
  </si>
  <si>
    <t>Remainder of Year</t>
  </si>
  <si>
    <t>Act</t>
  </si>
  <si>
    <t>Bud</t>
  </si>
  <si>
    <t>PY</t>
  </si>
  <si>
    <t>£000's</t>
  </si>
  <si>
    <t>Note : PY</t>
  </si>
  <si>
    <t>Net Sales</t>
  </si>
  <si>
    <t>Materials Margin</t>
  </si>
  <si>
    <t>Materials Margin %</t>
  </si>
  <si>
    <t>Direct Labour</t>
  </si>
  <si>
    <t>Direct Other</t>
  </si>
  <si>
    <t>Production Overheads</t>
  </si>
  <si>
    <t>Gross Margin %</t>
  </si>
  <si>
    <t>Selling &amp; Distribution Costs</t>
  </si>
  <si>
    <t>Administration Costs</t>
  </si>
  <si>
    <t>Total Overheads</t>
  </si>
  <si>
    <t>Overheads %</t>
  </si>
  <si>
    <t>OPERATING PROFIT</t>
  </si>
  <si>
    <t>Restructuring</t>
  </si>
  <si>
    <t>PBIT %</t>
  </si>
  <si>
    <t>ASM Sales Adjustment</t>
  </si>
  <si>
    <t>ASM Mgn Adjustment</t>
  </si>
  <si>
    <t>ASM Carriage</t>
  </si>
  <si>
    <t>ASM PBIT Adj</t>
  </si>
  <si>
    <t>PBIT Restated</t>
  </si>
  <si>
    <t>PBIT Variance</t>
  </si>
  <si>
    <t>Volume variance</t>
  </si>
  <si>
    <t>Mats margin variance</t>
  </si>
  <si>
    <t>Prod'n costs variance</t>
  </si>
  <si>
    <t>Overheads variance</t>
  </si>
  <si>
    <t>Total PBIT Variance</t>
  </si>
  <si>
    <t>Gatic</t>
  </si>
  <si>
    <t>Variance to</t>
  </si>
  <si>
    <t>£000</t>
  </si>
  <si>
    <t>Prior Yr</t>
  </si>
  <si>
    <t>Total Cost of Sales</t>
  </si>
  <si>
    <t>Total Overhead</t>
  </si>
  <si>
    <t>Operating Profit</t>
  </si>
  <si>
    <t>Restructuring Costs</t>
  </si>
  <si>
    <t>Interest Rec'd/(Chg)</t>
  </si>
  <si>
    <t>Exceptional Items</t>
  </si>
  <si>
    <t>PBT</t>
  </si>
  <si>
    <t>PBT %</t>
  </si>
  <si>
    <t>Taxation</t>
  </si>
  <si>
    <t>Net Profit</t>
  </si>
  <si>
    <t>Direct Material Costs</t>
  </si>
  <si>
    <t xml:space="preserve">    Materials</t>
  </si>
  <si>
    <t xml:space="preserve">    Total</t>
  </si>
  <si>
    <t xml:space="preserve">    % of Sales</t>
  </si>
  <si>
    <t>Direct Labour Cost</t>
  </si>
  <si>
    <t xml:space="preserve">    Covers</t>
  </si>
  <si>
    <t xml:space="preserve">    Slotdrain</t>
  </si>
  <si>
    <t>Direct Other Cost</t>
  </si>
  <si>
    <t xml:space="preserve">    Stock Provision</t>
  </si>
  <si>
    <t xml:space="preserve">    Carriage Inwards</t>
  </si>
  <si>
    <t xml:space="preserve">    Gas</t>
  </si>
  <si>
    <t xml:space="preserve">    Electricity</t>
  </si>
  <si>
    <t xml:space="preserve">    Variable Consumables</t>
  </si>
  <si>
    <t xml:space="preserve">    Warranty</t>
  </si>
  <si>
    <t xml:space="preserve">    Commissions</t>
  </si>
  <si>
    <t xml:space="preserve">    Indirect Labour</t>
  </si>
  <si>
    <t xml:space="preserve">    Rent</t>
  </si>
  <si>
    <t xml:space="preserve">    Rates</t>
  </si>
  <si>
    <t xml:space="preserve">    Water &amp; Oil</t>
  </si>
  <si>
    <t xml:space="preserve">    Building Repairs</t>
  </si>
  <si>
    <t xml:space="preserve">    Packaging</t>
  </si>
  <si>
    <t xml:space="preserve">    Forklift Maintenance</t>
  </si>
  <si>
    <t xml:space="preserve">    Electrical Maintenance</t>
  </si>
  <si>
    <t xml:space="preserve">    Quality Assurance</t>
  </si>
  <si>
    <t xml:space="preserve">    Research &amp; Development</t>
  </si>
  <si>
    <t xml:space="preserve">    Waste Disposal</t>
  </si>
  <si>
    <t xml:space="preserve">    Plant Repairs</t>
  </si>
  <si>
    <t xml:space="preserve">    Laser &amp; Press Brake Costs</t>
  </si>
  <si>
    <t xml:space="preserve">    Depreciation</t>
  </si>
  <si>
    <t xml:space="preserve">    Health &amp; Safety</t>
  </si>
  <si>
    <t xml:space="preserve">    WIP</t>
  </si>
  <si>
    <t xml:space="preserve">    Other Expenses</t>
  </si>
  <si>
    <t xml:space="preserve">    Total Cost of Sales</t>
  </si>
  <si>
    <t>Selling &amp; Distribution</t>
  </si>
  <si>
    <t xml:space="preserve">    Salaries</t>
  </si>
  <si>
    <t xml:space="preserve">    Export Market Salaries</t>
  </si>
  <si>
    <t xml:space="preserve">    Motor Leasing Charges</t>
  </si>
  <si>
    <t xml:space="preserve">    UK Travel Expenses</t>
  </si>
  <si>
    <t xml:space="preserve">    Overseas Travel Expenses</t>
  </si>
  <si>
    <t xml:space="preserve">    Export Travel Expenses</t>
  </si>
  <si>
    <t xml:space="preserve">    Business Entertainment</t>
  </si>
  <si>
    <t xml:space="preserve">    Staff Entertainment</t>
  </si>
  <si>
    <t xml:space="preserve">    Marketing </t>
  </si>
  <si>
    <t xml:space="preserve">    Labour Costs - Admin</t>
  </si>
  <si>
    <t xml:space="preserve">    Labour Costs - MD</t>
  </si>
  <si>
    <t xml:space="preserve">    Lease Costs</t>
  </si>
  <si>
    <t xml:space="preserve">    Insurance</t>
  </si>
  <si>
    <t xml:space="preserve">    Legal &amp; Professional</t>
  </si>
  <si>
    <t xml:space="preserve">    Audit Fees</t>
  </si>
  <si>
    <t xml:space="preserve">    Telecommunications</t>
  </si>
  <si>
    <t xml:space="preserve">    Stationery &amp; Postage</t>
  </si>
  <si>
    <t xml:space="preserve">    Subscriptions &amp; Donations</t>
  </si>
  <si>
    <t xml:space="preserve">    Rent &amp; Rates</t>
  </si>
  <si>
    <t xml:space="preserve">    Personnel &amp; Training Costs</t>
  </si>
  <si>
    <t xml:space="preserve">    Recruitment Costs</t>
  </si>
  <si>
    <t xml:space="preserve">    Computer Maintenance</t>
  </si>
  <si>
    <t xml:space="preserve">    Bad Debt Provision</t>
  </si>
  <si>
    <t xml:space="preserve">    Bank Charges</t>
  </si>
  <si>
    <t xml:space="preserve">    Exchange Rate Profit/Loss</t>
  </si>
  <si>
    <t xml:space="preserve">    Other</t>
  </si>
  <si>
    <t xml:space="preserve">    Group Management Charges</t>
  </si>
  <si>
    <t>Check - Net Profit</t>
  </si>
  <si>
    <t>P &amp; L Account vs Budget / Estimate / Prior Year</t>
  </si>
  <si>
    <t>Year to Date</t>
  </si>
  <si>
    <t>Cost of Sales</t>
  </si>
  <si>
    <t>Opening Position</t>
  </si>
  <si>
    <t>Comparatives</t>
  </si>
  <si>
    <t>30th June</t>
  </si>
  <si>
    <t>This</t>
  </si>
  <si>
    <t>Last</t>
  </si>
  <si>
    <t>Movement</t>
  </si>
  <si>
    <t>£'000</t>
  </si>
  <si>
    <t>Month</t>
  </si>
  <si>
    <t>Evolution</t>
  </si>
  <si>
    <t>Fixed Assets</t>
  </si>
  <si>
    <t>Intangible Assets</t>
  </si>
  <si>
    <t>Current Assets</t>
  </si>
  <si>
    <t>Stocks</t>
  </si>
  <si>
    <t>Other Current Assets</t>
  </si>
  <si>
    <t>Cash at Bank and in hand</t>
  </si>
  <si>
    <t>Short Term Loans to Group</t>
  </si>
  <si>
    <t>Current Liabilities</t>
  </si>
  <si>
    <t>PAYE/NI Payable</t>
  </si>
  <si>
    <t>Other Current Liabilities</t>
  </si>
  <si>
    <t>Intercompany</t>
  </si>
  <si>
    <t>Net Current Assets</t>
  </si>
  <si>
    <t>Total Assets Less Current Liabilities</t>
  </si>
  <si>
    <t>Retained Earnings</t>
  </si>
  <si>
    <t>Current Year P&amp;L</t>
  </si>
  <si>
    <t>Other categories for CPA</t>
  </si>
  <si>
    <t xml:space="preserve">    Carriage Outwards</t>
  </si>
  <si>
    <t>TOTAL</t>
  </si>
  <si>
    <t>Additional Data</t>
  </si>
  <si>
    <t>OPERATING PROFIT %</t>
  </si>
  <si>
    <t>Sales - Internal</t>
  </si>
  <si>
    <t>Sales - External</t>
  </si>
  <si>
    <t>RD&amp;I</t>
  </si>
  <si>
    <t>Production</t>
  </si>
  <si>
    <t>MD</t>
  </si>
  <si>
    <t>IT</t>
  </si>
  <si>
    <t>Indirect Production</t>
  </si>
  <si>
    <t>Finance</t>
  </si>
  <si>
    <t>Cleaner</t>
  </si>
  <si>
    <t>Administration</t>
  </si>
  <si>
    <t>Check</t>
  </si>
  <si>
    <t>Temp</t>
  </si>
  <si>
    <t>Staff</t>
  </si>
  <si>
    <t>Permanent</t>
  </si>
  <si>
    <t>Payroll Report</t>
  </si>
  <si>
    <t>Temps</t>
  </si>
  <si>
    <t>Perm/Temp</t>
  </si>
  <si>
    <t>Headcount Split Mapping</t>
  </si>
  <si>
    <t>Department</t>
  </si>
  <si>
    <t>First Name</t>
  </si>
  <si>
    <t>Surname</t>
  </si>
  <si>
    <t>Ee No</t>
  </si>
  <si>
    <t xml:space="preserve">Gatic - Headcount Tracker </t>
  </si>
  <si>
    <t>L&amp;O in Stock</t>
  </si>
  <si>
    <t>AWMS</t>
  </si>
  <si>
    <t>Total Restructuring</t>
  </si>
  <si>
    <t>Overhead Under/(Over) Absorption - WIP</t>
  </si>
  <si>
    <t>Interest Received</t>
  </si>
  <si>
    <t>Interest Rec</t>
  </si>
  <si>
    <t>UNDERLYING OPERATING PROFIT</t>
  </si>
  <si>
    <t>Total Interest</t>
  </si>
  <si>
    <t>PROFIT RETAINED</t>
  </si>
  <si>
    <t xml:space="preserve">Profit Retained % </t>
  </si>
  <si>
    <t>Detailed P&amp;L Account</t>
  </si>
  <si>
    <t/>
  </si>
  <si>
    <t>Design, Proj. Mgmt, Est. &amp; NPD:</t>
  </si>
  <si>
    <t>Prod. &amp; Ware. M.ment:</t>
  </si>
  <si>
    <t>Internal Sales/SOP:</t>
  </si>
  <si>
    <t>Finance:</t>
  </si>
  <si>
    <t>Other Income</t>
  </si>
  <si>
    <t>Other Employee Costs (Cleaning):</t>
  </si>
  <si>
    <t>Trial Balance</t>
  </si>
  <si>
    <t>04 January 2021</t>
  </si>
  <si>
    <t>Page 1 / 1</t>
  </si>
  <si>
    <t>AEBP\J.PHELPS</t>
  </si>
  <si>
    <t>Period: 01/12/20..31/12/20</t>
  </si>
  <si>
    <t>YTD P&amp;L</t>
  </si>
  <si>
    <t>Debit</t>
  </si>
  <si>
    <t>Credit</t>
  </si>
  <si>
    <t>YTD</t>
  </si>
  <si>
    <t>G/L Account: Date Filter: 01/12/20..31/12/20, Global Dimension 1 Filter: GATIC</t>
  </si>
  <si>
    <t>Net Change</t>
  </si>
  <si>
    <t>Balance</t>
  </si>
  <si>
    <t>No.</t>
  </si>
  <si>
    <t>Name</t>
  </si>
  <si>
    <t>Profit</t>
  </si>
  <si>
    <t>Export Sales:</t>
  </si>
  <si>
    <t>MD &amp; General Management:</t>
  </si>
  <si>
    <t>Mangement Bonus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</si>
</sst>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\(#,##0\)"/>
    <numFmt numFmtId="165" formatCode="0.0%"/>
    <numFmt numFmtId="166" formatCode="#,##0.00;\(#,##0.00\)"/>
    <numFmt numFmtId="167" formatCode="00000000"/>
    <numFmt numFmtId="168" formatCode="_-* #,##0_-;\-* #,##0_-;_-* &quot;-&quot;??_-;_-@_-"/>
    <numFmt numFmtId="169" formatCode="#,##0.0;\(#,##0.0\)"/>
    <numFmt numFmtId="173" formatCode="_(* #,##0_);_(* \(#,##0\);_(* &quot;-&quot;_);_(@_)"/>
    <numFmt numFmtId="178" formatCode="0,000.00"/>
    <numFmt numFmtId="186" formatCode="0.0000"/>
    <numFmt numFmtId="195" formatCode="[$-10809]#,##0.00"/>
    <numFmt numFmtId="196" formatCode="#,##0.0"/>
    <numFmt numFmtId="197" formatCode="#,##0.0000000000"/>
    <numFmt numFmtId="198" formatCode="#,##0.00000000000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2060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b/>
      <i/>
      <sz val="14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sz val="10"/>
      <color rgb="FF002060"/>
      <name val="Times"/>
    </font>
    <font>
      <i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13"/>
      <color rgb="FF002060"/>
      <name val="Calibri"/>
      <family val="2"/>
      <scheme val="minor"/>
    </font>
    <font>
      <sz val="13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13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ourier"/>
    </font>
    <font>
      <sz val="18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24"/>
      <color rgb="FF002060"/>
      <name val="Calibri"/>
      <family val="2"/>
      <scheme val="minor"/>
    </font>
    <font>
      <sz val="10"/>
      <name val="Tahoma"/>
      <family val="2"/>
    </font>
    <font>
      <sz val="11"/>
      <name val="Calibri"/>
      <family val="2"/>
    </font>
    <font>
      <sz val="10"/>
      <name val="Arial"/>
      <family val="2"/>
    </font>
    <font>
      <sz val="10"/>
      <name val="Times"/>
    </font>
    <font>
      <sz val="11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i/>
      <sz val="12"/>
      <color rgb="FF002060"/>
      <name val="Calibri"/>
      <family val="2"/>
      <scheme val="minor"/>
    </font>
    <font>
      <sz val="10"/>
      <color indexed="8"/>
      <name val="Times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000000"/>
      <name val="Segoe UI Semibold"/>
      <family val="2"/>
    </font>
    <font>
      <sz val="2"/>
      <color rgb="FF000000"/>
      <name val="Segoe UI"/>
      <family val="2"/>
    </font>
    <font>
      <sz val="8"/>
      <color rgb="FF000000"/>
      <name val="Segoe UI"/>
      <family val="2"/>
    </font>
    <font>
      <sz val="8"/>
      <color rgb="FFFF0000"/>
      <name val="Segoe UI"/>
      <family val="2"/>
    </font>
    <font>
      <b/>
      <sz val="8"/>
      <color rgb="FF000000"/>
      <name val="Segoe UI"/>
      <family val="2"/>
    </font>
    <font>
      <sz val="8"/>
      <color rgb="FF000000"/>
      <name val="Segoe UI Semibold"/>
      <family val="2"/>
    </font>
    <font>
      <b/>
      <sz val="8"/>
      <color rgb="FF000000"/>
      <name val="Segoe UI"/>
      <family val="2"/>
    </font>
    <font>
      <sz val="11"/>
      <name val="Calibri"/>
      <family val="2"/>
    </font>
    <font>
      <sz val="8"/>
      <color rgb="FF000000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BEBEB"/>
        <bgColor rgb="FFEBEBEB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37" fontId="31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36" fillId="0" borderId="0"/>
    <xf numFmtId="0" fontId="3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NumberFormat="0" applyFont="0" applyFill="0" applyBorder="0" applyAlignment="0" applyProtection="0"/>
    <xf numFmtId="44" fontId="2" fillId="0" borderId="0" applyNumberFormat="0" applyFont="0" applyFill="0" applyBorder="0" applyAlignment="0" applyProtection="0"/>
    <xf numFmtId="0" fontId="41" fillId="0" borderId="0"/>
    <xf numFmtId="0" fontId="2" fillId="0" borderId="0"/>
    <xf numFmtId="0" fontId="1" fillId="0" borderId="0"/>
    <xf numFmtId="0" fontId="1" fillId="0" borderId="0"/>
    <xf numFmtId="0" fontId="38" fillId="0" borderId="0"/>
    <xf numFmtId="0" fontId="42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6" fillId="0" borderId="0"/>
    <xf numFmtId="0" fontId="47" fillId="0" borderId="0"/>
    <xf numFmtId="43" fontId="47" fillId="0" borderId="0" applyFont="0" applyFill="0" applyBorder="0" applyAlignment="0" applyProtection="0"/>
  </cellStyleXfs>
  <cellXfs count="43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17" fontId="6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7" fillId="0" borderId="1" xfId="0" applyFont="1" applyBorder="1"/>
    <xf numFmtId="0" fontId="8" fillId="4" borderId="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17" fontId="8" fillId="0" borderId="4" xfId="0" applyNumberFormat="1" applyFont="1" applyBorder="1" applyAlignment="1">
      <alignment horizontal="center" wrapText="1"/>
    </xf>
    <xf numFmtId="0" fontId="7" fillId="0" borderId="7" xfId="0" applyFont="1" applyBorder="1"/>
    <xf numFmtId="0" fontId="7" fillId="4" borderId="6" xfId="0" applyFont="1" applyFill="1" applyBorder="1"/>
    <xf numFmtId="0" fontId="7" fillId="3" borderId="6" xfId="0" applyFont="1" applyFill="1" applyBorder="1"/>
    <xf numFmtId="0" fontId="7" fillId="3" borderId="4" xfId="0" applyFont="1" applyFill="1" applyBorder="1"/>
    <xf numFmtId="0" fontId="7" fillId="0" borderId="6" xfId="0" applyFont="1" applyBorder="1"/>
    <xf numFmtId="0" fontId="9" fillId="0" borderId="1" xfId="0" applyFont="1" applyBorder="1"/>
    <xf numFmtId="164" fontId="8" fillId="4" borderId="4" xfId="0" applyNumberFormat="1" applyFont="1" applyFill="1" applyBorder="1"/>
    <xf numFmtId="164" fontId="8" fillId="3" borderId="4" xfId="0" applyNumberFormat="1" applyFont="1" applyFill="1" applyBorder="1"/>
    <xf numFmtId="164" fontId="8" fillId="0" borderId="4" xfId="0" applyNumberFormat="1" applyFont="1" applyBorder="1"/>
    <xf numFmtId="0" fontId="10" fillId="0" borderId="7" xfId="0" applyFont="1" applyBorder="1"/>
    <xf numFmtId="164" fontId="10" fillId="4" borderId="6" xfId="0" applyNumberFormat="1" applyFont="1" applyFill="1" applyBorder="1"/>
    <xf numFmtId="164" fontId="10" fillId="3" borderId="6" xfId="0" applyNumberFormat="1" applyFont="1" applyFill="1" applyBorder="1"/>
    <xf numFmtId="164" fontId="10" fillId="0" borderId="6" xfId="0" applyNumberFormat="1" applyFont="1" applyBorder="1"/>
    <xf numFmtId="0" fontId="9" fillId="0" borderId="7" xfId="0" applyFont="1" applyBorder="1"/>
    <xf numFmtId="164" fontId="8" fillId="4" borderId="6" xfId="0" applyNumberFormat="1" applyFont="1" applyFill="1" applyBorder="1"/>
    <xf numFmtId="164" fontId="8" fillId="3" borderId="6" xfId="0" applyNumberFormat="1" applyFont="1" applyFill="1" applyBorder="1"/>
    <xf numFmtId="164" fontId="8" fillId="0" borderId="6" xfId="0" applyNumberFormat="1" applyFont="1" applyBorder="1"/>
    <xf numFmtId="0" fontId="11" fillId="0" borderId="0" xfId="0" applyFont="1"/>
    <xf numFmtId="0" fontId="9" fillId="0" borderId="11" xfId="0" applyFont="1" applyBorder="1"/>
    <xf numFmtId="164" fontId="8" fillId="4" borderId="10" xfId="0" applyNumberFormat="1" applyFont="1" applyFill="1" applyBorder="1"/>
    <xf numFmtId="164" fontId="8" fillId="3" borderId="10" xfId="0" applyNumberFormat="1" applyFont="1" applyFill="1" applyBorder="1"/>
    <xf numFmtId="164" fontId="8" fillId="0" borderId="10" xfId="0" applyNumberFormat="1" applyFont="1" applyBorder="1"/>
    <xf numFmtId="0" fontId="12" fillId="0" borderId="1" xfId="0" applyFont="1" applyBorder="1"/>
    <xf numFmtId="165" fontId="13" fillId="4" borderId="4" xfId="1" applyNumberFormat="1" applyFont="1" applyFill="1" applyBorder="1"/>
    <xf numFmtId="165" fontId="13" fillId="3" borderId="4" xfId="1" applyNumberFormat="1" applyFont="1" applyFill="1" applyBorder="1"/>
    <xf numFmtId="165" fontId="13" fillId="0" borderId="4" xfId="1" applyNumberFormat="1" applyFont="1" applyBorder="1"/>
    <xf numFmtId="9" fontId="13" fillId="0" borderId="4" xfId="1" applyFont="1" applyBorder="1"/>
    <xf numFmtId="0" fontId="8" fillId="0" borderId="7" xfId="0" applyFont="1" applyBorder="1"/>
    <xf numFmtId="10" fontId="10" fillId="0" borderId="6" xfId="1" applyNumberFormat="1" applyFont="1" applyBorder="1"/>
    <xf numFmtId="0" fontId="9" fillId="0" borderId="20" xfId="0" applyFont="1" applyBorder="1"/>
    <xf numFmtId="164" fontId="8" fillId="4" borderId="19" xfId="0" applyNumberFormat="1" applyFont="1" applyFill="1" applyBorder="1"/>
    <xf numFmtId="164" fontId="8" fillId="3" borderId="19" xfId="0" applyNumberFormat="1" applyFont="1" applyFill="1" applyBorder="1"/>
    <xf numFmtId="164" fontId="8" fillId="0" borderId="19" xfId="0" applyNumberFormat="1" applyFont="1" applyBorder="1"/>
    <xf numFmtId="0" fontId="14" fillId="0" borderId="15" xfId="0" applyFont="1" applyBorder="1"/>
    <xf numFmtId="10" fontId="8" fillId="4" borderId="14" xfId="1" applyNumberFormat="1" applyFont="1" applyFill="1" applyBorder="1"/>
    <xf numFmtId="165" fontId="12" fillId="3" borderId="14" xfId="1" applyNumberFormat="1" applyFont="1" applyFill="1" applyBorder="1"/>
    <xf numFmtId="165" fontId="12" fillId="0" borderId="14" xfId="1" applyNumberFormat="1" applyFont="1" applyBorder="1"/>
    <xf numFmtId="0" fontId="14" fillId="0" borderId="8" xfId="0" applyFont="1" applyBorder="1"/>
    <xf numFmtId="165" fontId="12" fillId="0" borderId="12" xfId="1" applyNumberFormat="1" applyFont="1" applyBorder="1"/>
    <xf numFmtId="0" fontId="9" fillId="0" borderId="8" xfId="0" applyFont="1" applyBorder="1"/>
    <xf numFmtId="164" fontId="8" fillId="4" borderId="12" xfId="0" applyNumberFormat="1" applyFont="1" applyFill="1" applyBorder="1"/>
    <xf numFmtId="164" fontId="8" fillId="3" borderId="12" xfId="0" applyNumberFormat="1" applyFont="1" applyFill="1" applyBorder="1"/>
    <xf numFmtId="164" fontId="8" fillId="0" borderId="12" xfId="0" applyNumberFormat="1" applyFont="1" applyBorder="1"/>
    <xf numFmtId="0" fontId="15" fillId="0" borderId="11" xfId="0" applyFont="1" applyBorder="1"/>
    <xf numFmtId="165" fontId="12" fillId="4" borderId="14" xfId="1" applyNumberFormat="1" applyFont="1" applyFill="1" applyBorder="1"/>
    <xf numFmtId="0" fontId="15" fillId="0" borderId="7" xfId="0" applyFont="1" applyBorder="1"/>
    <xf numFmtId="0" fontId="12" fillId="0" borderId="15" xfId="0" applyFont="1" applyBorder="1"/>
    <xf numFmtId="164" fontId="7" fillId="0" borderId="0" xfId="0" applyNumberFormat="1" applyFont="1"/>
    <xf numFmtId="164" fontId="10" fillId="0" borderId="0" xfId="0" applyNumberFormat="1" applyFont="1"/>
    <xf numFmtId="43" fontId="7" fillId="0" borderId="0" xfId="2" applyFont="1"/>
    <xf numFmtId="43" fontId="7" fillId="0" borderId="0" xfId="0" applyNumberFormat="1" applyFont="1"/>
    <xf numFmtId="0" fontId="10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left"/>
    </xf>
    <xf numFmtId="0" fontId="8" fillId="4" borderId="1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7" fillId="4" borderId="7" xfId="0" applyFont="1" applyFill="1" applyBorder="1"/>
    <xf numFmtId="0" fontId="7" fillId="4" borderId="5" xfId="0" applyFont="1" applyFill="1" applyBorder="1"/>
    <xf numFmtId="164" fontId="8" fillId="4" borderId="1" xfId="0" applyNumberFormat="1" applyFont="1" applyFill="1" applyBorder="1"/>
    <xf numFmtId="164" fontId="10" fillId="4" borderId="7" xfId="0" applyNumberFormat="1" applyFont="1" applyFill="1" applyBorder="1"/>
    <xf numFmtId="164" fontId="8" fillId="4" borderId="11" xfId="0" applyNumberFormat="1" applyFont="1" applyFill="1" applyBorder="1"/>
    <xf numFmtId="164" fontId="8" fillId="4" borderId="7" xfId="0" applyNumberFormat="1" applyFont="1" applyFill="1" applyBorder="1"/>
    <xf numFmtId="164" fontId="8" fillId="4" borderId="8" xfId="0" applyNumberFormat="1" applyFont="1" applyFill="1" applyBorder="1"/>
    <xf numFmtId="17" fontId="8" fillId="0" borderId="4" xfId="0" applyNumberFormat="1" applyFont="1" applyBorder="1" applyAlignment="1">
      <alignment horizontal="center"/>
    </xf>
    <xf numFmtId="0" fontId="7" fillId="0" borderId="21" xfId="0" applyFont="1" applyBorder="1"/>
    <xf numFmtId="164" fontId="10" fillId="0" borderId="4" xfId="0" applyNumberFormat="1" applyFont="1" applyBorder="1"/>
    <xf numFmtId="0" fontId="8" fillId="0" borderId="8" xfId="0" applyFont="1" applyBorder="1"/>
    <xf numFmtId="0" fontId="7" fillId="0" borderId="12" xfId="0" applyFont="1" applyBorder="1"/>
    <xf numFmtId="0" fontId="13" fillId="0" borderId="0" xfId="0" applyFont="1"/>
    <xf numFmtId="43" fontId="18" fillId="0" borderId="0" xfId="2" applyFont="1"/>
    <xf numFmtId="166" fontId="7" fillId="0" borderId="0" xfId="0" applyNumberFormat="1" applyFont="1"/>
    <xf numFmtId="0" fontId="19" fillId="0" borderId="1" xfId="0" applyFont="1" applyBorder="1"/>
    <xf numFmtId="0" fontId="7" fillId="0" borderId="17" xfId="0" applyFont="1" applyBorder="1"/>
    <xf numFmtId="0" fontId="7" fillId="0" borderId="16" xfId="0" applyFont="1" applyBorder="1"/>
    <xf numFmtId="0" fontId="7" fillId="0" borderId="0" xfId="3" applyFont="1"/>
    <xf numFmtId="168" fontId="7" fillId="0" borderId="0" xfId="3" applyNumberFormat="1" applyFont="1"/>
    <xf numFmtId="17" fontId="7" fillId="0" borderId="0" xfId="3" applyNumberFormat="1" applyFont="1"/>
    <xf numFmtId="17" fontId="3" fillId="5" borderId="22" xfId="3" applyNumberFormat="1" applyFont="1" applyFill="1" applyBorder="1"/>
    <xf numFmtId="168" fontId="7" fillId="0" borderId="0" xfId="2" applyNumberFormat="1" applyFont="1"/>
    <xf numFmtId="168" fontId="7" fillId="0" borderId="2" xfId="2" applyNumberFormat="1" applyFont="1" applyBorder="1"/>
    <xf numFmtId="168" fontId="7" fillId="0" borderId="9" xfId="2" applyNumberFormat="1" applyFont="1" applyBorder="1"/>
    <xf numFmtId="0" fontId="20" fillId="0" borderId="0" xfId="3" applyFont="1"/>
    <xf numFmtId="0" fontId="21" fillId="0" borderId="0" xfId="3" applyFont="1"/>
    <xf numFmtId="0" fontId="7" fillId="0" borderId="0" xfId="2" applyNumberFormat="1" applyFont="1"/>
    <xf numFmtId="168" fontId="20" fillId="0" borderId="2" xfId="2" applyNumberFormat="1" applyFont="1" applyBorder="1"/>
    <xf numFmtId="0" fontId="20" fillId="0" borderId="0" xfId="2" applyNumberFormat="1" applyFont="1"/>
    <xf numFmtId="168" fontId="20" fillId="0" borderId="0" xfId="2" applyNumberFormat="1" applyFont="1"/>
    <xf numFmtId="168" fontId="7" fillId="3" borderId="0" xfId="2" applyNumberFormat="1" applyFont="1" applyFill="1"/>
    <xf numFmtId="165" fontId="20" fillId="0" borderId="9" xfId="1" applyNumberFormat="1" applyFont="1" applyBorder="1"/>
    <xf numFmtId="0" fontId="16" fillId="0" borderId="7" xfId="0" applyFont="1" applyBorder="1"/>
    <xf numFmtId="0" fontId="7" fillId="0" borderId="8" xfId="0" applyFont="1" applyBorder="1"/>
    <xf numFmtId="164" fontId="10" fillId="0" borderId="9" xfId="0" applyNumberFormat="1" applyFont="1" applyBorder="1"/>
    <xf numFmtId="0" fontId="7" fillId="0" borderId="0" xfId="0" applyFont="1" applyAlignment="1">
      <alignment horizontal="center"/>
    </xf>
    <xf numFmtId="164" fontId="10" fillId="3" borderId="0" xfId="0" applyNumberFormat="1" applyFont="1" applyFill="1"/>
    <xf numFmtId="17" fontId="6" fillId="6" borderId="0" xfId="0" applyNumberFormat="1" applyFont="1" applyFill="1" applyAlignment="1">
      <alignment horizontal="left"/>
    </xf>
    <xf numFmtId="164" fontId="10" fillId="6" borderId="0" xfId="0" applyNumberFormat="1" applyFont="1" applyFill="1"/>
    <xf numFmtId="164" fontId="10" fillId="6" borderId="6" xfId="0" applyNumberFormat="1" applyFont="1" applyFill="1" applyBorder="1"/>
    <xf numFmtId="164" fontId="4" fillId="0" borderId="0" xfId="0" applyNumberFormat="1" applyFont="1" applyAlignment="1">
      <alignment horizontal="center"/>
    </xf>
    <xf numFmtId="37" fontId="24" fillId="0" borderId="0" xfId="10" applyNumberFormat="1" applyFont="1" applyAlignment="1">
      <alignment horizontal="centerContinuous"/>
    </xf>
    <xf numFmtId="0" fontId="25" fillId="0" borderId="0" xfId="10" applyFont="1"/>
    <xf numFmtId="37" fontId="20" fillId="0" borderId="0" xfId="10" applyNumberFormat="1" applyFont="1" applyAlignment="1">
      <alignment horizontal="center"/>
    </xf>
    <xf numFmtId="0" fontId="10" fillId="0" borderId="0" xfId="10" applyFont="1"/>
    <xf numFmtId="37" fontId="20" fillId="0" borderId="1" xfId="10" applyNumberFormat="1" applyFont="1" applyBorder="1" applyAlignment="1">
      <alignment horizontal="centerContinuous"/>
    </xf>
    <xf numFmtId="37" fontId="20" fillId="0" borderId="2" xfId="10" applyNumberFormat="1" applyFont="1" applyBorder="1" applyAlignment="1">
      <alignment horizontal="centerContinuous"/>
    </xf>
    <xf numFmtId="37" fontId="20" fillId="0" borderId="3" xfId="10" applyNumberFormat="1" applyFont="1" applyBorder="1" applyAlignment="1">
      <alignment horizontal="centerContinuous"/>
    </xf>
    <xf numFmtId="37" fontId="20" fillId="8" borderId="4" xfId="10" applyNumberFormat="1" applyFont="1" applyFill="1" applyBorder="1" applyAlignment="1">
      <alignment horizontal="center"/>
    </xf>
    <xf numFmtId="37" fontId="20" fillId="0" borderId="4" xfId="10" applyNumberFormat="1" applyFont="1" applyBorder="1" applyAlignment="1">
      <alignment horizontal="center"/>
    </xf>
    <xf numFmtId="0" fontId="20" fillId="0" borderId="12" xfId="10" applyFont="1" applyBorder="1" applyAlignment="1">
      <alignment horizontal="center"/>
    </xf>
    <xf numFmtId="37" fontId="7" fillId="0" borderId="2" xfId="10" applyNumberFormat="1" applyFont="1" applyBorder="1"/>
    <xf numFmtId="37" fontId="7" fillId="0" borderId="0" xfId="10" applyNumberFormat="1" applyFont="1"/>
    <xf numFmtId="37" fontId="7" fillId="0" borderId="0" xfId="10" applyNumberFormat="1" applyFont="1" applyAlignment="1">
      <alignment horizontal="center"/>
    </xf>
    <xf numFmtId="164" fontId="20" fillId="8" borderId="21" xfId="10" applyNumberFormat="1" applyFont="1" applyFill="1" applyBorder="1"/>
    <xf numFmtId="164" fontId="20" fillId="0" borderId="21" xfId="10" applyNumberFormat="1" applyFont="1" applyBorder="1"/>
    <xf numFmtId="164" fontId="20" fillId="0" borderId="0" xfId="10" applyNumberFormat="1" applyFont="1"/>
    <xf numFmtId="37" fontId="20" fillId="0" borderId="21" xfId="10" applyNumberFormat="1" applyFont="1" applyBorder="1" applyAlignment="1">
      <alignment horizontal="center"/>
    </xf>
    <xf numFmtId="0" fontId="7" fillId="0" borderId="0" xfId="10" applyFont="1"/>
    <xf numFmtId="164" fontId="7" fillId="8" borderId="6" xfId="10" applyNumberFormat="1" applyFont="1" applyFill="1" applyBorder="1"/>
    <xf numFmtId="164" fontId="7" fillId="0" borderId="6" xfId="10" applyNumberFormat="1" applyFont="1" applyBorder="1"/>
    <xf numFmtId="164" fontId="7" fillId="0" borderId="0" xfId="10" applyNumberFormat="1" applyFont="1"/>
    <xf numFmtId="37" fontId="7" fillId="0" borderId="6" xfId="10" applyNumberFormat="1" applyFont="1" applyBorder="1" applyAlignment="1">
      <alignment horizontal="center"/>
    </xf>
    <xf numFmtId="164" fontId="20" fillId="8" borderId="6" xfId="10" applyNumberFormat="1" applyFont="1" applyFill="1" applyBorder="1"/>
    <xf numFmtId="164" fontId="20" fillId="0" borderId="6" xfId="10" applyNumberFormat="1" applyFont="1" applyBorder="1"/>
    <xf numFmtId="37" fontId="20" fillId="0" borderId="6" xfId="10" applyNumberFormat="1" applyFont="1" applyBorder="1" applyAlignment="1">
      <alignment horizontal="center"/>
    </xf>
    <xf numFmtId="0" fontId="20" fillId="0" borderId="0" xfId="10" applyFont="1"/>
    <xf numFmtId="0" fontId="19" fillId="0" borderId="0" xfId="10" applyFont="1"/>
    <xf numFmtId="165" fontId="26" fillId="0" borderId="0" xfId="11" applyNumberFormat="1" applyFont="1"/>
    <xf numFmtId="165" fontId="7" fillId="8" borderId="6" xfId="11" applyNumberFormat="1" applyFont="1" applyFill="1" applyBorder="1" applyAlignment="1">
      <alignment horizontal="left"/>
    </xf>
    <xf numFmtId="165" fontId="7" fillId="0" borderId="6" xfId="11" applyNumberFormat="1" applyFont="1" applyBorder="1" applyAlignment="1">
      <alignment horizontal="left"/>
    </xf>
    <xf numFmtId="165" fontId="7" fillId="0" borderId="0" xfId="11" applyNumberFormat="1" applyFont="1" applyAlignment="1">
      <alignment horizontal="left"/>
    </xf>
    <xf numFmtId="165" fontId="7" fillId="8" borderId="12" xfId="11" applyNumberFormat="1" applyFont="1" applyFill="1" applyBorder="1" applyAlignment="1">
      <alignment horizontal="left"/>
    </xf>
    <xf numFmtId="165" fontId="7" fillId="0" borderId="12" xfId="11" applyNumberFormat="1" applyFont="1" applyBorder="1" applyAlignment="1">
      <alignment horizontal="left"/>
    </xf>
    <xf numFmtId="37" fontId="7" fillId="0" borderId="12" xfId="10" applyNumberFormat="1" applyFont="1" applyBorder="1" applyAlignment="1">
      <alignment horizontal="center"/>
    </xf>
    <xf numFmtId="37" fontId="20" fillId="8" borderId="6" xfId="10" applyNumberFormat="1" applyFont="1" applyFill="1" applyBorder="1"/>
    <xf numFmtId="37" fontId="20" fillId="0" borderId="6" xfId="10" applyNumberFormat="1" applyFont="1" applyBorder="1"/>
    <xf numFmtId="37" fontId="20" fillId="0" borderId="0" xfId="10" applyNumberFormat="1" applyFont="1"/>
    <xf numFmtId="37" fontId="7" fillId="8" borderId="6" xfId="10" applyNumberFormat="1" applyFont="1" applyFill="1" applyBorder="1"/>
    <xf numFmtId="37" fontId="7" fillId="0" borderId="6" xfId="10" applyNumberFormat="1" applyFont="1" applyBorder="1"/>
    <xf numFmtId="165" fontId="7" fillId="8" borderId="8" xfId="11" applyNumberFormat="1" applyFont="1" applyFill="1" applyBorder="1"/>
    <xf numFmtId="165" fontId="7" fillId="0" borderId="8" xfId="11" applyNumberFormat="1" applyFont="1" applyBorder="1"/>
    <xf numFmtId="165" fontId="7" fillId="0" borderId="12" xfId="11" applyNumberFormat="1" applyFont="1" applyBorder="1"/>
    <xf numFmtId="165" fontId="7" fillId="8" borderId="7" xfId="11" applyNumberFormat="1" applyFont="1" applyFill="1" applyBorder="1" applyAlignment="1">
      <alignment horizontal="left"/>
    </xf>
    <xf numFmtId="165" fontId="7" fillId="0" borderId="7" xfId="11" applyNumberFormat="1" applyFont="1" applyBorder="1"/>
    <xf numFmtId="165" fontId="7" fillId="0" borderId="6" xfId="11" applyNumberFormat="1" applyFont="1" applyBorder="1"/>
    <xf numFmtId="164" fontId="20" fillId="8" borderId="4" xfId="10" applyNumberFormat="1" applyFont="1" applyFill="1" applyBorder="1"/>
    <xf numFmtId="164" fontId="20" fillId="0" borderId="4" xfId="10" applyNumberFormat="1" applyFont="1" applyBorder="1"/>
    <xf numFmtId="164" fontId="20" fillId="0" borderId="7" xfId="10" applyNumberFormat="1" applyFont="1" applyBorder="1"/>
    <xf numFmtId="164" fontId="7" fillId="8" borderId="7" xfId="10" applyNumberFormat="1" applyFont="1" applyFill="1" applyBorder="1"/>
    <xf numFmtId="37" fontId="7" fillId="0" borderId="6" xfId="10" quotePrefix="1" applyNumberFormat="1" applyFont="1" applyBorder="1" applyAlignment="1">
      <alignment horizontal="center"/>
    </xf>
    <xf numFmtId="164" fontId="7" fillId="0" borderId="7" xfId="10" applyNumberFormat="1" applyFont="1" applyBorder="1"/>
    <xf numFmtId="164" fontId="20" fillId="8" borderId="16" xfId="10" applyNumberFormat="1" applyFont="1" applyFill="1" applyBorder="1"/>
    <xf numFmtId="164" fontId="20" fillId="0" borderId="16" xfId="10" applyNumberFormat="1" applyFont="1" applyBorder="1"/>
    <xf numFmtId="37" fontId="26" fillId="0" borderId="0" xfId="10" applyNumberFormat="1" applyFont="1"/>
    <xf numFmtId="37" fontId="26" fillId="0" borderId="0" xfId="10" applyNumberFormat="1" applyFont="1" applyAlignment="1">
      <alignment horizontal="center"/>
    </xf>
    <xf numFmtId="0" fontId="26" fillId="0" borderId="0" xfId="10" applyFont="1"/>
    <xf numFmtId="164" fontId="7" fillId="8" borderId="21" xfId="10" applyNumberFormat="1" applyFont="1" applyFill="1" applyBorder="1"/>
    <xf numFmtId="173" fontId="7" fillId="0" borderId="21" xfId="10" applyNumberFormat="1" applyFont="1" applyBorder="1"/>
    <xf numFmtId="164" fontId="7" fillId="0" borderId="21" xfId="10" applyNumberFormat="1" applyFont="1" applyBorder="1"/>
    <xf numFmtId="37" fontId="7" fillId="0" borderId="21" xfId="10" applyNumberFormat="1" applyFont="1" applyBorder="1" applyAlignment="1">
      <alignment horizontal="center"/>
    </xf>
    <xf numFmtId="164" fontId="7" fillId="0" borderId="17" xfId="10" applyNumberFormat="1" applyFont="1" applyBorder="1"/>
    <xf numFmtId="173" fontId="7" fillId="0" borderId="12" xfId="10" applyNumberFormat="1" applyFont="1" applyBorder="1"/>
    <xf numFmtId="173" fontId="7" fillId="0" borderId="4" xfId="10" applyNumberFormat="1" applyFont="1" applyBorder="1"/>
    <xf numFmtId="37" fontId="10" fillId="0" borderId="0" xfId="10" applyNumberFormat="1" applyFont="1"/>
    <xf numFmtId="164" fontId="10" fillId="0" borderId="0" xfId="10" applyNumberFormat="1" applyFont="1" applyAlignment="1">
      <alignment horizontal="right"/>
    </xf>
    <xf numFmtId="0" fontId="10" fillId="0" borderId="0" xfId="10" applyFont="1" applyAlignment="1">
      <alignment horizontal="right"/>
    </xf>
    <xf numFmtId="9" fontId="10" fillId="0" borderId="0" xfId="11" applyFont="1"/>
    <xf numFmtId="164" fontId="10" fillId="0" borderId="0" xfId="10" applyNumberFormat="1" applyFont="1"/>
    <xf numFmtId="165" fontId="10" fillId="0" borderId="0" xfId="11" applyNumberFormat="1" applyFont="1"/>
    <xf numFmtId="165" fontId="27" fillId="8" borderId="6" xfId="11" applyNumberFormat="1" applyFont="1" applyFill="1" applyBorder="1"/>
    <xf numFmtId="165" fontId="27" fillId="0" borderId="6" xfId="11" applyNumberFormat="1" applyFont="1" applyBorder="1"/>
    <xf numFmtId="165" fontId="27" fillId="0" borderId="0" xfId="11" applyNumberFormat="1" applyFont="1"/>
    <xf numFmtId="165" fontId="27" fillId="0" borderId="6" xfId="11" applyNumberFormat="1" applyFont="1" applyBorder="1" applyAlignment="1">
      <alignment horizontal="center"/>
    </xf>
    <xf numFmtId="0" fontId="27" fillId="0" borderId="0" xfId="10" applyFont="1"/>
    <xf numFmtId="165" fontId="27" fillId="8" borderId="8" xfId="11" applyNumberFormat="1" applyFont="1" applyFill="1" applyBorder="1"/>
    <xf numFmtId="165" fontId="27" fillId="0" borderId="8" xfId="11" applyNumberFormat="1" applyFont="1" applyBorder="1"/>
    <xf numFmtId="165" fontId="27" fillId="0" borderId="12" xfId="11" applyNumberFormat="1" applyFont="1" applyBorder="1"/>
    <xf numFmtId="37" fontId="27" fillId="0" borderId="0" xfId="10" applyNumberFormat="1" applyFont="1"/>
    <xf numFmtId="37" fontId="27" fillId="0" borderId="12" xfId="10" applyNumberFormat="1" applyFont="1" applyBorder="1" applyAlignment="1">
      <alignment horizontal="center"/>
    </xf>
    <xf numFmtId="37" fontId="15" fillId="0" borderId="0" xfId="10" applyNumberFormat="1" applyFont="1" applyAlignment="1">
      <alignment horizontal="centerContinuous"/>
    </xf>
    <xf numFmtId="37" fontId="25" fillId="0" borderId="0" xfId="10" applyNumberFormat="1" applyFont="1" applyAlignment="1">
      <alignment horizontal="centerContinuous"/>
    </xf>
    <xf numFmtId="37" fontId="25" fillId="0" borderId="0" xfId="10" applyNumberFormat="1" applyFont="1"/>
    <xf numFmtId="37" fontId="24" fillId="8" borderId="16" xfId="10" applyNumberFormat="1" applyFont="1" applyFill="1" applyBorder="1"/>
    <xf numFmtId="37" fontId="24" fillId="0" borderId="4" xfId="10" quotePrefix="1" applyNumberFormat="1" applyFont="1" applyBorder="1"/>
    <xf numFmtId="37" fontId="24" fillId="8" borderId="8" xfId="10" applyNumberFormat="1" applyFont="1" applyFill="1" applyBorder="1" applyAlignment="1">
      <alignment horizontal="center"/>
    </xf>
    <xf numFmtId="37" fontId="24" fillId="0" borderId="9" xfId="10" applyNumberFormat="1" applyFont="1" applyBorder="1" applyAlignment="1">
      <alignment horizontal="center"/>
    </xf>
    <xf numFmtId="37" fontId="24" fillId="0" borderId="13" xfId="10" applyNumberFormat="1" applyFont="1" applyBorder="1" applyAlignment="1">
      <alignment horizontal="center"/>
    </xf>
    <xf numFmtId="37" fontId="24" fillId="0" borderId="9" xfId="10" quotePrefix="1" applyNumberFormat="1" applyFont="1" applyBorder="1" applyAlignment="1">
      <alignment horizontal="center"/>
    </xf>
    <xf numFmtId="37" fontId="24" fillId="0" borderId="21" xfId="10" applyNumberFormat="1" applyFont="1" applyBorder="1"/>
    <xf numFmtId="164" fontId="24" fillId="8" borderId="16" xfId="10" applyNumberFormat="1" applyFont="1" applyFill="1" applyBorder="1"/>
    <xf numFmtId="164" fontId="24" fillId="0" borderId="17" xfId="10" applyNumberFormat="1" applyFont="1" applyBorder="1"/>
    <xf numFmtId="164" fontId="24" fillId="0" borderId="18" xfId="10" applyNumberFormat="1" applyFont="1" applyBorder="1"/>
    <xf numFmtId="37" fontId="25" fillId="0" borderId="6" xfId="10" applyNumberFormat="1" applyFont="1" applyBorder="1"/>
    <xf numFmtId="164" fontId="25" fillId="8" borderId="7" xfId="10" applyNumberFormat="1" applyFont="1" applyFill="1" applyBorder="1"/>
    <xf numFmtId="164" fontId="25" fillId="0" borderId="0" xfId="10" applyNumberFormat="1" applyFont="1"/>
    <xf numFmtId="164" fontId="25" fillId="0" borderId="5" xfId="10" applyNumberFormat="1" applyFont="1" applyBorder="1"/>
    <xf numFmtId="37" fontId="25" fillId="0" borderId="6" xfId="10" quotePrefix="1" applyNumberFormat="1" applyFont="1" applyBorder="1" applyAlignment="1">
      <alignment horizontal="left"/>
    </xf>
    <xf numFmtId="37" fontId="24" fillId="0" borderId="6" xfId="10" applyNumberFormat="1" applyFont="1" applyBorder="1"/>
    <xf numFmtId="37" fontId="24" fillId="0" borderId="0" xfId="10" applyNumberFormat="1" applyFont="1"/>
    <xf numFmtId="164" fontId="24" fillId="8" borderId="7" xfId="10" applyNumberFormat="1" applyFont="1" applyFill="1" applyBorder="1"/>
    <xf numFmtId="164" fontId="24" fillId="0" borderId="0" xfId="10" applyNumberFormat="1" applyFont="1"/>
    <xf numFmtId="164" fontId="24" fillId="0" borderId="5" xfId="10" applyNumberFormat="1" applyFont="1" applyBorder="1"/>
    <xf numFmtId="37" fontId="24" fillId="8" borderId="7" xfId="10" applyNumberFormat="1" applyFont="1" applyFill="1" applyBorder="1"/>
    <xf numFmtId="37" fontId="24" fillId="0" borderId="5" xfId="10" applyNumberFormat="1" applyFont="1" applyBorder="1"/>
    <xf numFmtId="37" fontId="19" fillId="0" borderId="6" xfId="10" applyNumberFormat="1" applyFont="1" applyBorder="1"/>
    <xf numFmtId="165" fontId="19" fillId="8" borderId="7" xfId="11" applyNumberFormat="1" applyFont="1" applyFill="1" applyBorder="1"/>
    <xf numFmtId="165" fontId="19" fillId="0" borderId="0" xfId="11" applyNumberFormat="1" applyFont="1"/>
    <xf numFmtId="165" fontId="19" fillId="0" borderId="5" xfId="11" applyNumberFormat="1" applyFont="1" applyBorder="1"/>
    <xf numFmtId="37" fontId="25" fillId="8" borderId="7" xfId="10" applyNumberFormat="1" applyFont="1" applyFill="1" applyBorder="1"/>
    <xf numFmtId="37" fontId="25" fillId="0" borderId="5" xfId="10" applyNumberFormat="1" applyFont="1" applyBorder="1"/>
    <xf numFmtId="37" fontId="7" fillId="0" borderId="12" xfId="10" applyNumberFormat="1" applyFont="1" applyBorder="1"/>
    <xf numFmtId="37" fontId="7" fillId="8" borderId="8" xfId="10" applyNumberFormat="1" applyFont="1" applyFill="1" applyBorder="1"/>
    <xf numFmtId="37" fontId="7" fillId="0" borderId="9" xfId="10" applyNumberFormat="1" applyFont="1" applyBorder="1"/>
    <xf numFmtId="37" fontId="7" fillId="0" borderId="13" xfId="10" applyNumberFormat="1" applyFont="1" applyBorder="1"/>
    <xf numFmtId="37" fontId="25" fillId="0" borderId="21" xfId="10" applyNumberFormat="1" applyFont="1" applyBorder="1"/>
    <xf numFmtId="37" fontId="25" fillId="8" borderId="16" xfId="10" applyNumberFormat="1" applyFont="1" applyFill="1" applyBorder="1"/>
    <xf numFmtId="37" fontId="25" fillId="0" borderId="17" xfId="10" applyNumberFormat="1" applyFont="1" applyBorder="1"/>
    <xf numFmtId="37" fontId="25" fillId="0" borderId="18" xfId="10" applyNumberFormat="1" applyFont="1" applyBorder="1"/>
    <xf numFmtId="164" fontId="25" fillId="8" borderId="8" xfId="10" applyNumberFormat="1" applyFont="1" applyFill="1" applyBorder="1"/>
    <xf numFmtId="164" fontId="25" fillId="0" borderId="9" xfId="10" applyNumberFormat="1" applyFont="1" applyBorder="1"/>
    <xf numFmtId="164" fontId="25" fillId="0" borderId="13" xfId="10" applyNumberFormat="1" applyFont="1" applyBorder="1"/>
    <xf numFmtId="37" fontId="25" fillId="0" borderId="6" xfId="10" applyNumberFormat="1" applyFont="1" applyBorder="1" applyAlignment="1">
      <alignment horizontal="left"/>
    </xf>
    <xf numFmtId="165" fontId="7" fillId="0" borderId="0" xfId="11" applyNumberFormat="1" applyFont="1"/>
    <xf numFmtId="37" fontId="24" fillId="0" borderId="1" xfId="10" applyNumberFormat="1" applyFont="1" applyBorder="1" applyAlignment="1">
      <alignment horizontal="centerContinuous"/>
    </xf>
    <xf numFmtId="37" fontId="28" fillId="0" borderId="2" xfId="10" applyNumberFormat="1" applyFont="1" applyBorder="1" applyAlignment="1">
      <alignment horizontal="centerContinuous"/>
    </xf>
    <xf numFmtId="37" fontId="25" fillId="0" borderId="2" xfId="10" applyNumberFormat="1" applyFont="1" applyBorder="1" applyAlignment="1">
      <alignment horizontal="centerContinuous"/>
    </xf>
    <xf numFmtId="37" fontId="25" fillId="0" borderId="3" xfId="10" applyNumberFormat="1" applyFont="1" applyBorder="1" applyAlignment="1">
      <alignment horizontal="centerContinuous"/>
    </xf>
    <xf numFmtId="37" fontId="24" fillId="0" borderId="2" xfId="10" applyNumberFormat="1" applyFont="1" applyBorder="1" applyAlignment="1">
      <alignment horizontal="centerContinuous"/>
    </xf>
    <xf numFmtId="37" fontId="24" fillId="0" borderId="3" xfId="10" applyNumberFormat="1" applyFont="1" applyBorder="1" applyAlignment="1">
      <alignment horizontal="centerContinuous"/>
    </xf>
    <xf numFmtId="37" fontId="24" fillId="0" borderId="8" xfId="10" quotePrefix="1" applyNumberFormat="1" applyFont="1" applyBorder="1" applyAlignment="1">
      <alignment horizontal="center"/>
    </xf>
    <xf numFmtId="37" fontId="29" fillId="0" borderId="6" xfId="10" applyNumberFormat="1" applyFont="1" applyBorder="1"/>
    <xf numFmtId="37" fontId="30" fillId="0" borderId="0" xfId="10" applyNumberFormat="1" applyFont="1"/>
    <xf numFmtId="165" fontId="29" fillId="8" borderId="7" xfId="11" applyNumberFormat="1" applyFont="1" applyFill="1" applyBorder="1"/>
    <xf numFmtId="165" fontId="29" fillId="0" borderId="0" xfId="11" applyNumberFormat="1" applyFont="1"/>
    <xf numFmtId="165" fontId="29" fillId="0" borderId="5" xfId="11" applyNumberFormat="1" applyFont="1" applyBorder="1"/>
    <xf numFmtId="37" fontId="22" fillId="0" borderId="0" xfId="10" applyNumberFormat="1" applyFont="1"/>
    <xf numFmtId="37" fontId="22" fillId="0" borderId="12" xfId="10" applyNumberFormat="1" applyFont="1" applyBorder="1"/>
    <xf numFmtId="165" fontId="22" fillId="8" borderId="8" xfId="11" applyNumberFormat="1" applyFont="1" applyFill="1" applyBorder="1"/>
    <xf numFmtId="165" fontId="22" fillId="0" borderId="9" xfId="11" applyNumberFormat="1" applyFont="1" applyBorder="1"/>
    <xf numFmtId="165" fontId="22" fillId="0" borderId="13" xfId="11" applyNumberFormat="1" applyFont="1" applyBorder="1"/>
    <xf numFmtId="165" fontId="7" fillId="7" borderId="0" xfId="11" applyNumberFormat="1" applyFont="1" applyFill="1"/>
    <xf numFmtId="37" fontId="7" fillId="7" borderId="0" xfId="10" applyNumberFormat="1" applyFont="1" applyFill="1"/>
    <xf numFmtId="43" fontId="20" fillId="0" borderId="0" xfId="2" applyFont="1"/>
    <xf numFmtId="37" fontId="32" fillId="0" borderId="0" xfId="12" applyFont="1"/>
    <xf numFmtId="169" fontId="32" fillId="0" borderId="0" xfId="12" applyNumberFormat="1" applyFont="1" applyAlignment="1">
      <alignment horizontal="center"/>
    </xf>
    <xf numFmtId="164" fontId="32" fillId="0" borderId="0" xfId="12" applyNumberFormat="1" applyFont="1" applyAlignment="1">
      <alignment horizontal="center"/>
    </xf>
    <xf numFmtId="164" fontId="32" fillId="0" borderId="0" xfId="12" applyNumberFormat="1" applyFont="1"/>
    <xf numFmtId="37" fontId="33" fillId="0" borderId="0" xfId="12" applyFont="1"/>
    <xf numFmtId="37" fontId="34" fillId="0" borderId="0" xfId="12" applyFont="1"/>
    <xf numFmtId="169" fontId="34" fillId="0" borderId="0" xfId="12" applyNumberFormat="1" applyFont="1" applyAlignment="1">
      <alignment horizontal="center"/>
    </xf>
    <xf numFmtId="164" fontId="34" fillId="0" borderId="0" xfId="12" applyNumberFormat="1" applyFont="1" applyAlignment="1">
      <alignment horizontal="center"/>
    </xf>
    <xf numFmtId="164" fontId="32" fillId="0" borderId="21" xfId="12" applyNumberFormat="1" applyFont="1" applyBorder="1" applyAlignment="1">
      <alignment horizontal="center"/>
    </xf>
    <xf numFmtId="164" fontId="32" fillId="0" borderId="7" xfId="12" applyNumberFormat="1" applyFont="1" applyBorder="1"/>
    <xf numFmtId="169" fontId="34" fillId="0" borderId="21" xfId="12" applyNumberFormat="1" applyFont="1" applyBorder="1" applyAlignment="1">
      <alignment horizontal="center"/>
    </xf>
    <xf numFmtId="164" fontId="34" fillId="0" borderId="18" xfId="12" applyNumberFormat="1" applyFont="1" applyBorder="1" applyAlignment="1">
      <alignment horizontal="center"/>
    </xf>
    <xf numFmtId="164" fontId="32" fillId="0" borderId="6" xfId="12" applyNumberFormat="1" applyFont="1" applyBorder="1" applyAlignment="1">
      <alignment horizontal="center"/>
    </xf>
    <xf numFmtId="164" fontId="34" fillId="9" borderId="16" xfId="12" applyNumberFormat="1" applyFont="1" applyFill="1" applyBorder="1" applyAlignment="1">
      <alignment horizontal="center"/>
    </xf>
    <xf numFmtId="164" fontId="34" fillId="0" borderId="21" xfId="12" applyNumberFormat="1" applyFont="1" applyBorder="1" applyAlignment="1">
      <alignment horizontal="center"/>
    </xf>
    <xf numFmtId="1" fontId="34" fillId="0" borderId="12" xfId="12" applyNumberFormat="1" applyFont="1" applyBorder="1" applyAlignment="1">
      <alignment horizontal="center"/>
    </xf>
    <xf numFmtId="164" fontId="34" fillId="0" borderId="13" xfId="12" applyNumberFormat="1" applyFont="1" applyBorder="1" applyAlignment="1">
      <alignment horizontal="center"/>
    </xf>
    <xf numFmtId="164" fontId="34" fillId="0" borderId="12" xfId="12" applyNumberFormat="1" applyFont="1" applyBorder="1" applyAlignment="1">
      <alignment horizontal="center"/>
    </xf>
    <xf numFmtId="164" fontId="34" fillId="9" borderId="8" xfId="12" applyNumberFormat="1" applyFont="1" applyFill="1" applyBorder="1" applyAlignment="1">
      <alignment horizontal="center"/>
    </xf>
    <xf numFmtId="169" fontId="32" fillId="0" borderId="21" xfId="12" applyNumberFormat="1" applyFont="1" applyBorder="1" applyAlignment="1">
      <alignment horizontal="center"/>
    </xf>
    <xf numFmtId="164" fontId="32" fillId="0" borderId="18" xfId="12" applyNumberFormat="1" applyFont="1" applyBorder="1" applyAlignment="1">
      <alignment horizontal="center"/>
    </xf>
    <xf numFmtId="164" fontId="32" fillId="9" borderId="21" xfId="12" applyNumberFormat="1" applyFont="1" applyFill="1" applyBorder="1" applyAlignment="1">
      <alignment horizontal="center"/>
    </xf>
    <xf numFmtId="169" fontId="32" fillId="0" borderId="6" xfId="12" applyNumberFormat="1" applyFont="1" applyBorder="1" applyAlignment="1">
      <alignment horizontal="center"/>
    </xf>
    <xf numFmtId="164" fontId="32" fillId="0" borderId="5" xfId="12" applyNumberFormat="1" applyFont="1" applyBorder="1" applyAlignment="1">
      <alignment horizontal="center"/>
    </xf>
    <xf numFmtId="164" fontId="34" fillId="0" borderId="6" xfId="12" applyNumberFormat="1" applyFont="1" applyBorder="1" applyAlignment="1">
      <alignment horizontal="center"/>
    </xf>
    <xf numFmtId="164" fontId="32" fillId="9" borderId="6" xfId="12" applyNumberFormat="1" applyFont="1" applyFill="1" applyBorder="1" applyAlignment="1">
      <alignment horizontal="center"/>
    </xf>
    <xf numFmtId="169" fontId="32" fillId="0" borderId="5" xfId="12" applyNumberFormat="1" applyFont="1" applyBorder="1" applyAlignment="1">
      <alignment horizontal="center"/>
    </xf>
    <xf numFmtId="164" fontId="32" fillId="0" borderId="6" xfId="12" quotePrefix="1" applyNumberFormat="1" applyFont="1" applyBorder="1" applyAlignment="1">
      <alignment horizontal="center"/>
    </xf>
    <xf numFmtId="164" fontId="32" fillId="0" borderId="4" xfId="12" applyNumberFormat="1" applyFont="1" applyBorder="1" applyAlignment="1">
      <alignment horizontal="center"/>
    </xf>
    <xf numFmtId="164" fontId="32" fillId="0" borderId="3" xfId="12" applyNumberFormat="1" applyFont="1" applyBorder="1" applyAlignment="1">
      <alignment horizontal="center"/>
    </xf>
    <xf numFmtId="164" fontId="32" fillId="9" borderId="4" xfId="12" applyNumberFormat="1" applyFont="1" applyFill="1" applyBorder="1" applyAlignment="1">
      <alignment horizontal="center"/>
    </xf>
    <xf numFmtId="164" fontId="32" fillId="0" borderId="16" xfId="12" applyNumberFormat="1" applyFont="1" applyBorder="1" applyAlignment="1">
      <alignment horizontal="center"/>
    </xf>
    <xf numFmtId="164" fontId="32" fillId="9" borderId="16" xfId="12" applyNumberFormat="1" applyFont="1" applyFill="1" applyBorder="1" applyAlignment="1">
      <alignment horizontal="center"/>
    </xf>
    <xf numFmtId="164" fontId="32" fillId="0" borderId="21" xfId="12" quotePrefix="1" applyNumberFormat="1" applyFont="1" applyBorder="1" applyAlignment="1">
      <alignment horizontal="center"/>
    </xf>
    <xf numFmtId="164" fontId="32" fillId="0" borderId="7" xfId="12" applyNumberFormat="1" applyFont="1" applyBorder="1" applyAlignment="1">
      <alignment horizontal="center"/>
    </xf>
    <xf numFmtId="164" fontId="32" fillId="9" borderId="7" xfId="12" applyNumberFormat="1" applyFont="1" applyFill="1" applyBorder="1" applyAlignment="1">
      <alignment horizontal="center"/>
    </xf>
    <xf numFmtId="164" fontId="32" fillId="0" borderId="8" xfId="12" applyNumberFormat="1" applyFont="1" applyBorder="1" applyAlignment="1">
      <alignment horizontal="center"/>
    </xf>
    <xf numFmtId="164" fontId="32" fillId="0" borderId="12" xfId="12" applyNumberFormat="1" applyFont="1" applyBorder="1" applyAlignment="1">
      <alignment horizontal="center"/>
    </xf>
    <xf numFmtId="164" fontId="32" fillId="9" borderId="8" xfId="12" applyNumberFormat="1" applyFont="1" applyFill="1" applyBorder="1" applyAlignment="1">
      <alignment horizontal="center"/>
    </xf>
    <xf numFmtId="164" fontId="32" fillId="0" borderId="1" xfId="12" applyNumberFormat="1" applyFont="1" applyBorder="1" applyAlignment="1">
      <alignment horizontal="center"/>
    </xf>
    <xf numFmtId="164" fontId="32" fillId="0" borderId="0" xfId="12" quotePrefix="1" applyNumberFormat="1" applyFont="1"/>
    <xf numFmtId="164" fontId="32" fillId="9" borderId="1" xfId="12" applyNumberFormat="1" applyFont="1" applyFill="1" applyBorder="1" applyAlignment="1">
      <alignment horizontal="center"/>
    </xf>
    <xf numFmtId="164" fontId="32" fillId="0" borderId="0" xfId="12" quotePrefix="1" applyNumberFormat="1" applyFont="1" applyAlignment="1">
      <alignment horizontal="left"/>
    </xf>
    <xf numFmtId="0" fontId="20" fillId="0" borderId="0" xfId="0" applyFont="1"/>
    <xf numFmtId="0" fontId="16" fillId="0" borderId="0" xfId="0" applyFont="1"/>
    <xf numFmtId="168" fontId="7" fillId="0" borderId="0" xfId="0" applyNumberFormat="1" applyFont="1"/>
    <xf numFmtId="9" fontId="7" fillId="0" borderId="0" xfId="1" applyFont="1" applyAlignment="1">
      <alignment horizontal="center"/>
    </xf>
    <xf numFmtId="165" fontId="7" fillId="8" borderId="8" xfId="11" applyNumberFormat="1" applyFont="1" applyFill="1" applyBorder="1" applyAlignment="1">
      <alignment horizontal="left"/>
    </xf>
    <xf numFmtId="165" fontId="7" fillId="8" borderId="16" xfId="11" applyNumberFormat="1" applyFont="1" applyFill="1" applyBorder="1" applyAlignment="1">
      <alignment horizontal="left"/>
    </xf>
    <xf numFmtId="165" fontId="27" fillId="8" borderId="1" xfId="11" applyNumberFormat="1" applyFont="1" applyFill="1" applyBorder="1"/>
    <xf numFmtId="165" fontId="27" fillId="0" borderId="1" xfId="11" applyNumberFormat="1" applyFont="1" applyBorder="1"/>
    <xf numFmtId="165" fontId="27" fillId="0" borderId="4" xfId="11" applyNumberFormat="1" applyFont="1" applyBorder="1"/>
    <xf numFmtId="4" fontId="7" fillId="0" borderId="0" xfId="0" applyNumberFormat="1" applyFont="1"/>
    <xf numFmtId="43" fontId="7" fillId="0" borderId="0" xfId="2" applyFont="1" applyAlignment="1">
      <alignment horizontal="center"/>
    </xf>
    <xf numFmtId="165" fontId="7" fillId="0" borderId="0" xfId="1" applyNumberFormat="1" applyFont="1"/>
    <xf numFmtId="168" fontId="20" fillId="0" borderId="2" xfId="0" applyNumberFormat="1" applyFont="1" applyBorder="1"/>
    <xf numFmtId="168" fontId="20" fillId="0" borderId="23" xfId="2" applyNumberFormat="1" applyFont="1" applyBorder="1"/>
    <xf numFmtId="0" fontId="20" fillId="0" borderId="0" xfId="0" applyFont="1" applyAlignment="1">
      <alignment horizontal="center"/>
    </xf>
    <xf numFmtId="1" fontId="7" fillId="0" borderId="0" xfId="0" applyNumberFormat="1" applyFont="1" applyAlignment="1">
      <alignment horizontal="left"/>
    </xf>
    <xf numFmtId="1" fontId="7" fillId="0" borderId="0" xfId="18" applyNumberFormat="1" applyFont="1" applyAlignment="1">
      <alignment horizontal="left"/>
    </xf>
    <xf numFmtId="17" fontId="20" fillId="0" borderId="9" xfId="0" applyNumberFormat="1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9" xfId="0" applyFont="1" applyBorder="1"/>
    <xf numFmtId="0" fontId="15" fillId="0" borderId="0" xfId="0" applyFont="1"/>
    <xf numFmtId="17" fontId="7" fillId="0" borderId="0" xfId="0" applyNumberFormat="1" applyFont="1"/>
    <xf numFmtId="2" fontId="7" fillId="0" borderId="0" xfId="0" applyNumberFormat="1" applyFont="1"/>
    <xf numFmtId="168" fontId="7" fillId="0" borderId="0" xfId="29" applyNumberFormat="1" applyFont="1"/>
    <xf numFmtId="166" fontId="7" fillId="0" borderId="0" xfId="0" applyNumberFormat="1" applyFont="1" applyAlignment="1">
      <alignment horizontal="center"/>
    </xf>
    <xf numFmtId="168" fontId="7" fillId="2" borderId="0" xfId="2" applyNumberFormat="1" applyFont="1" applyFill="1"/>
    <xf numFmtId="166" fontId="10" fillId="0" borderId="0" xfId="0" applyNumberFormat="1" applyFont="1"/>
    <xf numFmtId="168" fontId="18" fillId="0" borderId="0" xfId="2" applyNumberFormat="1" applyFont="1"/>
    <xf numFmtId="186" fontId="7" fillId="0" borderId="0" xfId="0" applyNumberFormat="1" applyFont="1"/>
    <xf numFmtId="168" fontId="39" fillId="0" borderId="0" xfId="2" applyNumberFormat="1" applyFont="1" applyAlignment="1">
      <alignment horizontal="left"/>
    </xf>
    <xf numFmtId="0" fontId="39" fillId="0" borderId="0" xfId="0" applyFont="1" applyAlignment="1">
      <alignment horizontal="left"/>
    </xf>
    <xf numFmtId="2" fontId="39" fillId="0" borderId="0" xfId="0" applyNumberFormat="1" applyFont="1" applyAlignment="1">
      <alignment horizontal="right"/>
    </xf>
    <xf numFmtId="167" fontId="39" fillId="0" borderId="0" xfId="0" applyNumberFormat="1" applyFont="1" applyAlignment="1">
      <alignment horizontal="left"/>
    </xf>
    <xf numFmtId="178" fontId="39" fillId="0" borderId="0" xfId="0" applyNumberFormat="1" applyFont="1" applyAlignment="1">
      <alignment horizontal="right"/>
    </xf>
    <xf numFmtId="164" fontId="8" fillId="0" borderId="7" xfId="0" applyNumberFormat="1" applyFont="1" applyBorder="1"/>
    <xf numFmtId="0" fontId="7" fillId="0" borderId="0" xfId="18" applyFont="1"/>
    <xf numFmtId="164" fontId="13" fillId="4" borderId="6" xfId="0" applyNumberFormat="1" applyFont="1" applyFill="1" applyBorder="1"/>
    <xf numFmtId="164" fontId="13" fillId="3" borderId="6" xfId="0" applyNumberFormat="1" applyFont="1" applyFill="1" applyBorder="1"/>
    <xf numFmtId="0" fontId="44" fillId="0" borderId="7" xfId="0" applyFont="1" applyBorder="1" applyAlignment="1">
      <alignment horizontal="right"/>
    </xf>
    <xf numFmtId="0" fontId="15" fillId="0" borderId="24" xfId="0" applyFont="1" applyBorder="1"/>
    <xf numFmtId="164" fontId="8" fillId="4" borderId="25" xfId="0" applyNumberFormat="1" applyFont="1" applyFill="1" applyBorder="1"/>
    <xf numFmtId="164" fontId="8" fillId="3" borderId="25" xfId="0" applyNumberFormat="1" applyFont="1" applyFill="1" applyBorder="1"/>
    <xf numFmtId="164" fontId="8" fillId="0" borderId="25" xfId="0" applyNumberFormat="1" applyFont="1" applyBorder="1"/>
    <xf numFmtId="165" fontId="12" fillId="4" borderId="2" xfId="1" applyNumberFormat="1" applyFont="1" applyFill="1" applyBorder="1"/>
    <xf numFmtId="165" fontId="12" fillId="0" borderId="2" xfId="1" applyNumberFormat="1" applyFont="1" applyBorder="1"/>
    <xf numFmtId="43" fontId="2" fillId="0" borderId="0" xfId="2" applyFont="1"/>
    <xf numFmtId="10" fontId="7" fillId="0" borderId="0" xfId="1" applyNumberFormat="1" applyFont="1" applyAlignment="1">
      <alignment horizontal="center"/>
    </xf>
    <xf numFmtId="0" fontId="11" fillId="0" borderId="0" xfId="0" applyFont="1" applyFill="1"/>
    <xf numFmtId="0" fontId="12" fillId="0" borderId="0" xfId="0" applyFont="1" applyFill="1" applyBorder="1"/>
    <xf numFmtId="165" fontId="12" fillId="0" borderId="0" xfId="1" applyNumberFormat="1" applyFont="1" applyFill="1" applyBorder="1"/>
    <xf numFmtId="0" fontId="7" fillId="0" borderId="0" xfId="0" applyFont="1" applyFill="1"/>
    <xf numFmtId="0" fontId="9" fillId="10" borderId="11" xfId="0" applyFont="1" applyFill="1" applyBorder="1"/>
    <xf numFmtId="164" fontId="8" fillId="10" borderId="25" xfId="0" applyNumberFormat="1" applyFont="1" applyFill="1" applyBorder="1"/>
    <xf numFmtId="164" fontId="10" fillId="0" borderId="6" xfId="0" applyNumberFormat="1" applyFont="1" applyFill="1" applyBorder="1"/>
    <xf numFmtId="0" fontId="10" fillId="0" borderId="7" xfId="0" applyFont="1" applyFill="1" applyBorder="1"/>
    <xf numFmtId="164" fontId="10" fillId="0" borderId="0" xfId="0" applyNumberFormat="1" applyFont="1" applyFill="1"/>
    <xf numFmtId="0" fontId="7" fillId="0" borderId="0" xfId="0" applyFont="1" applyFill="1" applyAlignment="1">
      <alignment horizontal="left"/>
    </xf>
    <xf numFmtId="0" fontId="7" fillId="0" borderId="0" xfId="0" quotePrefix="1" applyFont="1" applyFill="1" applyAlignment="1">
      <alignment horizontal="left"/>
    </xf>
    <xf numFmtId="0" fontId="17" fillId="0" borderId="0" xfId="0" applyFont="1" applyFill="1" applyAlignment="1">
      <alignment horizontal="left"/>
    </xf>
    <xf numFmtId="1" fontId="7" fillId="0" borderId="0" xfId="0" applyNumberFormat="1" applyFont="1"/>
    <xf numFmtId="49" fontId="45" fillId="0" borderId="0" xfId="0" applyNumberFormat="1" applyFont="1"/>
    <xf numFmtId="0" fontId="12" fillId="0" borderId="8" xfId="0" applyFont="1" applyBorder="1"/>
    <xf numFmtId="165" fontId="12" fillId="4" borderId="9" xfId="1" applyNumberFormat="1" applyFont="1" applyFill="1" applyBorder="1"/>
    <xf numFmtId="165" fontId="12" fillId="3" borderId="0" xfId="1" applyNumberFormat="1" applyFont="1" applyFill="1" applyBorder="1"/>
    <xf numFmtId="165" fontId="12" fillId="0" borderId="9" xfId="1" applyNumberFormat="1" applyFont="1" applyBorder="1"/>
    <xf numFmtId="164" fontId="7" fillId="0" borderId="0" xfId="2" applyNumberFormat="1" applyFont="1"/>
    <xf numFmtId="166" fontId="8" fillId="0" borderId="6" xfId="0" applyNumberFormat="1" applyFont="1" applyBorder="1"/>
    <xf numFmtId="165" fontId="12" fillId="3" borderId="2" xfId="1" applyNumberFormat="1" applyFont="1" applyFill="1" applyBorder="1"/>
    <xf numFmtId="49" fontId="45" fillId="0" borderId="0" xfId="56" applyNumberFormat="1" applyFont="1"/>
    <xf numFmtId="0" fontId="37" fillId="0" borderId="0" xfId="57" applyFont="1"/>
    <xf numFmtId="43" fontId="37" fillId="0" borderId="0" xfId="58" applyFont="1" applyFill="1" applyBorder="1"/>
    <xf numFmtId="0" fontId="51" fillId="0" borderId="0" xfId="57" applyFont="1" applyAlignment="1">
      <alignment vertical="center" wrapText="1" readingOrder="1"/>
    </xf>
    <xf numFmtId="0" fontId="50" fillId="0" borderId="0" xfId="57" applyFont="1" applyAlignment="1">
      <alignment vertical="center" wrapText="1" readingOrder="1"/>
    </xf>
    <xf numFmtId="0" fontId="52" fillId="0" borderId="0" xfId="57" applyFont="1" applyAlignment="1">
      <alignment horizontal="left" vertical="center" wrapText="1" readingOrder="1"/>
    </xf>
    <xf numFmtId="0" fontId="52" fillId="0" borderId="0" xfId="57" applyFont="1" applyAlignment="1">
      <alignment vertical="center" wrapText="1" readingOrder="1"/>
    </xf>
    <xf numFmtId="0" fontId="52" fillId="0" borderId="0" xfId="57" applyFont="1" applyAlignment="1">
      <alignment horizontal="center" vertical="center" wrapText="1" readingOrder="1"/>
    </xf>
    <xf numFmtId="0" fontId="53" fillId="0" borderId="0" xfId="57" applyFont="1" applyAlignment="1">
      <alignment horizontal="left" vertical="center" wrapText="1" readingOrder="1"/>
    </xf>
    <xf numFmtId="0" fontId="53" fillId="0" borderId="0" xfId="57" applyFont="1" applyAlignment="1">
      <alignment horizontal="right" vertical="center" wrapText="1" readingOrder="1"/>
    </xf>
    <xf numFmtId="0" fontId="50" fillId="0" borderId="0" xfId="57" applyFont="1" applyAlignment="1">
      <alignment horizontal="right" vertical="center" wrapText="1" readingOrder="1"/>
    </xf>
    <xf numFmtId="0" fontId="52" fillId="0" borderId="26" xfId="57" applyFont="1" applyBorder="1" applyAlignment="1">
      <alignment vertical="center" wrapText="1" readingOrder="1"/>
    </xf>
    <xf numFmtId="0" fontId="52" fillId="0" borderId="26" xfId="57" applyFont="1" applyBorder="1" applyAlignment="1">
      <alignment horizontal="right" vertical="center" wrapText="1" readingOrder="1"/>
    </xf>
    <xf numFmtId="0" fontId="52" fillId="0" borderId="0" xfId="57" applyFont="1" applyAlignment="1">
      <alignment horizontal="right" vertical="center" wrapText="1" readingOrder="1"/>
    </xf>
    <xf numFmtId="0" fontId="52" fillId="11" borderId="0" xfId="57" applyFont="1" applyFill="1" applyAlignment="1">
      <alignment horizontal="left" vertical="center" wrapText="1" readingOrder="1"/>
    </xf>
    <xf numFmtId="0" fontId="52" fillId="12" borderId="0" xfId="57" applyFont="1" applyFill="1" applyAlignment="1">
      <alignment horizontal="left" vertical="center" wrapText="1" readingOrder="1"/>
    </xf>
    <xf numFmtId="0" fontId="50" fillId="12" borderId="0" xfId="57" applyFont="1" applyFill="1" applyAlignment="1">
      <alignment horizontal="left" vertical="center" wrapText="1" readingOrder="1"/>
    </xf>
    <xf numFmtId="0" fontId="50" fillId="11" borderId="0" xfId="57" applyFont="1" applyFill="1" applyAlignment="1">
      <alignment horizontal="left" vertical="center" wrapText="1" readingOrder="1"/>
    </xf>
    <xf numFmtId="4" fontId="37" fillId="0" borderId="0" xfId="57" applyNumberFormat="1" applyFont="1"/>
    <xf numFmtId="43" fontId="37" fillId="0" borderId="0" xfId="57" applyNumberFormat="1" applyFont="1"/>
    <xf numFmtId="43" fontId="18" fillId="0" borderId="0" xfId="2" applyNumberFormat="1" applyFont="1"/>
    <xf numFmtId="196" fontId="7" fillId="0" borderId="0" xfId="0" applyNumberFormat="1" applyFont="1"/>
    <xf numFmtId="166" fontId="11" fillId="0" borderId="6" xfId="0" applyNumberFormat="1" applyFont="1" applyBorder="1"/>
    <xf numFmtId="164" fontId="7" fillId="0" borderId="12" xfId="0" applyNumberFormat="1" applyFont="1" applyBorder="1"/>
    <xf numFmtId="0" fontId="7" fillId="0" borderId="0" xfId="1" applyNumberFormat="1" applyFont="1"/>
    <xf numFmtId="0" fontId="7" fillId="0" borderId="0" xfId="0" applyFont="1" applyAlignment="1"/>
    <xf numFmtId="0" fontId="22" fillId="0" borderId="0" xfId="0" applyFont="1" applyAlignment="1">
      <alignment horizontal="center"/>
    </xf>
    <xf numFmtId="197" fontId="7" fillId="0" borderId="0" xfId="0" applyNumberFormat="1" applyFont="1"/>
    <xf numFmtId="0" fontId="54" fillId="0" borderId="0" xfId="0" applyFont="1" applyAlignment="1">
      <alignment vertical="center" wrapText="1" readingOrder="1"/>
    </xf>
    <xf numFmtId="0" fontId="56" fillId="0" borderId="0" xfId="0" applyFont="1" applyAlignment="1">
      <alignment vertical="center" wrapText="1" readingOrder="1"/>
    </xf>
    <xf numFmtId="198" fontId="7" fillId="0" borderId="0" xfId="0" applyNumberFormat="1" applyFont="1"/>
    <xf numFmtId="164" fontId="10" fillId="2" borderId="6" xfId="0" applyNumberFormat="1" applyFont="1" applyFill="1" applyBorder="1"/>
    <xf numFmtId="164" fontId="10" fillId="2" borderId="0" xfId="0" applyNumberFormat="1" applyFont="1" applyFill="1"/>
    <xf numFmtId="0" fontId="56" fillId="12" borderId="0" xfId="0" applyFont="1" applyFill="1" applyAlignment="1">
      <alignment vertical="center" wrapText="1" readingOrder="1"/>
    </xf>
    <xf numFmtId="0" fontId="56" fillId="11" borderId="0" xfId="0" applyFont="1" applyFill="1" applyAlignment="1">
      <alignment vertical="center" wrapText="1" readingOrder="1"/>
    </xf>
    <xf numFmtId="0" fontId="54" fillId="11" borderId="0" xfId="0" applyFont="1" applyFill="1" applyAlignment="1">
      <alignment vertical="center" wrapText="1" readingOrder="1"/>
    </xf>
    <xf numFmtId="0" fontId="54" fillId="12" borderId="0" xfId="0" applyFont="1" applyFill="1" applyAlignment="1">
      <alignment vertical="center" wrapText="1" readingOrder="1"/>
    </xf>
    <xf numFmtId="195" fontId="56" fillId="12" borderId="0" xfId="0" applyNumberFormat="1" applyFont="1" applyFill="1" applyAlignment="1">
      <alignment vertical="center" wrapText="1" readingOrder="1"/>
    </xf>
    <xf numFmtId="195" fontId="54" fillId="11" borderId="0" xfId="0" applyNumberFormat="1" applyFont="1" applyFill="1" applyAlignment="1">
      <alignment vertical="center" wrapText="1" readingOrder="1"/>
    </xf>
    <xf numFmtId="195" fontId="56" fillId="11" borderId="0" xfId="0" applyNumberFormat="1" applyFont="1" applyFill="1" applyAlignment="1">
      <alignment vertical="center" wrapText="1" readingOrder="1"/>
    </xf>
    <xf numFmtId="195" fontId="54" fillId="12" borderId="0" xfId="0" applyNumberFormat="1" applyFont="1" applyFill="1" applyAlignment="1">
      <alignment vertical="center" wrapText="1" readingOrder="1"/>
    </xf>
    <xf numFmtId="164" fontId="34" fillId="0" borderId="1" xfId="12" applyNumberFormat="1" applyFont="1" applyBorder="1" applyAlignment="1">
      <alignment horizontal="center"/>
    </xf>
    <xf numFmtId="164" fontId="34" fillId="0" borderId="3" xfId="12" applyNumberFormat="1" applyFont="1" applyBorder="1" applyAlignment="1">
      <alignment horizontal="center"/>
    </xf>
    <xf numFmtId="164" fontId="35" fillId="0" borderId="0" xfId="12" applyNumberFormat="1" applyFont="1" applyAlignment="1">
      <alignment horizontal="center"/>
    </xf>
    <xf numFmtId="164" fontId="34" fillId="7" borderId="16" xfId="12" applyNumberFormat="1" applyFont="1" applyFill="1" applyBorder="1" applyAlignment="1">
      <alignment horizontal="center"/>
    </xf>
    <xf numFmtId="164" fontId="34" fillId="7" borderId="3" xfId="12" applyNumberFormat="1" applyFont="1" applyFill="1" applyBorder="1" applyAlignment="1">
      <alignment horizontal="center"/>
    </xf>
    <xf numFmtId="164" fontId="34" fillId="7" borderId="1" xfId="12" applyNumberFormat="1" applyFont="1" applyFill="1" applyBorder="1" applyAlignment="1">
      <alignment horizontal="center"/>
    </xf>
    <xf numFmtId="164" fontId="34" fillId="7" borderId="17" xfId="12" applyNumberFormat="1" applyFont="1" applyFill="1" applyBorder="1" applyAlignment="1">
      <alignment horizontal="center"/>
    </xf>
    <xf numFmtId="164" fontId="34" fillId="7" borderId="18" xfId="12" applyNumberFormat="1" applyFont="1" applyFill="1" applyBorder="1" applyAlignment="1">
      <alignment horizontal="center"/>
    </xf>
    <xf numFmtId="164" fontId="34" fillId="7" borderId="1" xfId="12" quotePrefix="1" applyNumberFormat="1" applyFont="1" applyFill="1" applyBorder="1" applyAlignment="1">
      <alignment horizontal="center"/>
    </xf>
    <xf numFmtId="164" fontId="34" fillId="7" borderId="3" xfId="12" quotePrefix="1" applyNumberFormat="1" applyFont="1" applyFill="1" applyBorder="1" applyAlignment="1">
      <alignment horizontal="center"/>
    </xf>
    <xf numFmtId="0" fontId="48" fillId="0" borderId="0" xfId="57" applyFont="1" applyAlignment="1">
      <alignment vertical="center" wrapText="1" readingOrder="1"/>
    </xf>
    <xf numFmtId="0" fontId="37" fillId="0" borderId="0" xfId="57" applyFont="1"/>
    <xf numFmtId="0" fontId="49" fillId="0" borderId="0" xfId="57" applyFont="1" applyAlignment="1">
      <alignment vertical="top" wrapText="1" readingOrder="1"/>
    </xf>
    <xf numFmtId="0" fontId="50" fillId="0" borderId="0" xfId="57" applyFont="1" applyAlignment="1">
      <alignment horizontal="right" vertical="center" wrapText="1" readingOrder="1"/>
    </xf>
    <xf numFmtId="0" fontId="50" fillId="0" borderId="0" xfId="57" applyFont="1" applyAlignment="1">
      <alignment vertical="top" wrapText="1" readingOrder="1"/>
    </xf>
    <xf numFmtId="0" fontId="50" fillId="0" borderId="0" xfId="57" applyFont="1" applyAlignment="1">
      <alignment vertical="center" wrapText="1" readingOrder="1"/>
    </xf>
    <xf numFmtId="0" fontId="52" fillId="0" borderId="0" xfId="57" applyFont="1" applyAlignment="1">
      <alignment horizontal="right" vertical="center" wrapText="1" readingOrder="1"/>
    </xf>
    <xf numFmtId="0" fontId="52" fillId="0" borderId="0" xfId="57" applyFont="1" applyAlignment="1">
      <alignment vertical="center" wrapText="1" readingOrder="1"/>
    </xf>
    <xf numFmtId="0" fontId="53" fillId="0" borderId="0" xfId="57" applyFont="1" applyAlignment="1">
      <alignment horizontal="right" vertical="center" wrapText="1" readingOrder="1"/>
    </xf>
    <xf numFmtId="0" fontId="52" fillId="0" borderId="26" xfId="57" applyFont="1" applyBorder="1" applyAlignment="1">
      <alignment horizontal="right" vertical="center" wrapText="1" readingOrder="1"/>
    </xf>
    <xf numFmtId="0" fontId="37" fillId="0" borderId="26" xfId="57" applyFont="1" applyBorder="1" applyAlignment="1">
      <alignment vertical="top" wrapText="1"/>
    </xf>
    <xf numFmtId="0" fontId="56" fillId="11" borderId="0" xfId="0" applyFont="1" applyFill="1" applyAlignment="1">
      <alignment vertical="center" wrapText="1" readingOrder="1"/>
    </xf>
    <xf numFmtId="0" fontId="55" fillId="0" borderId="0" xfId="0" applyFont="1"/>
    <xf numFmtId="0" fontId="56" fillId="12" borderId="0" xfId="0" applyFont="1" applyFill="1" applyAlignment="1">
      <alignment vertical="center" wrapText="1" readingOrder="1"/>
    </xf>
    <xf numFmtId="0" fontId="54" fillId="12" borderId="0" xfId="0" applyFont="1" applyFill="1" applyAlignment="1">
      <alignment vertical="center" wrapText="1" readingOrder="1"/>
    </xf>
    <xf numFmtId="195" fontId="54" fillId="11" borderId="0" xfId="0" applyNumberFormat="1" applyFont="1" applyFill="1" applyAlignment="1">
      <alignment vertical="center" wrapText="1" readingOrder="1"/>
    </xf>
    <xf numFmtId="195" fontId="54" fillId="12" borderId="0" xfId="0" applyNumberFormat="1" applyFont="1" applyFill="1" applyAlignment="1">
      <alignment vertical="center" wrapText="1" readingOrder="1"/>
    </xf>
    <xf numFmtId="0" fontId="54" fillId="11" borderId="0" xfId="0" applyFont="1" applyFill="1" applyAlignment="1">
      <alignment vertical="center" wrapText="1" readingOrder="1"/>
    </xf>
    <xf numFmtId="0" fontId="53" fillId="11" borderId="0" xfId="57" applyFont="1" applyFill="1" applyAlignment="1">
      <alignment horizontal="center" vertical="center" wrapText="1" readingOrder="1"/>
    </xf>
    <xf numFmtId="195" fontId="56" fillId="12" borderId="0" xfId="0" applyNumberFormat="1" applyFont="1" applyFill="1" applyAlignment="1">
      <alignment vertical="center" wrapText="1" readingOrder="1"/>
    </xf>
    <xf numFmtId="195" fontId="56" fillId="11" borderId="0" xfId="0" applyNumberFormat="1" applyFont="1" applyFill="1" applyAlignment="1">
      <alignment vertical="center" wrapText="1" readingOrder="1"/>
    </xf>
  </cellXfs>
  <cellStyles count="59">
    <cellStyle name="Comma" xfId="2" builtinId="3"/>
    <cellStyle name="Comma 10 2" xfId="15" xr:uid="{00000000-0005-0000-0000-000001000000}"/>
    <cellStyle name="Comma 10 2 2" xfId="23" xr:uid="{00000000-0005-0000-0000-000001000000}"/>
    <cellStyle name="Comma 10 2 2 2" xfId="38" xr:uid="{00000000-0005-0000-0000-000001000000}"/>
    <cellStyle name="Comma 10 2 3" xfId="32" xr:uid="{00000000-0005-0000-0000-000001000000}"/>
    <cellStyle name="Comma 10 2 4" xfId="44" xr:uid="{00000000-0005-0000-0000-000001000000}"/>
    <cellStyle name="Comma 2" xfId="4" xr:uid="{00000000-0005-0000-0000-000002000000}"/>
    <cellStyle name="Comma 2 2" xfId="21" xr:uid="{00000000-0005-0000-0000-000002000000}"/>
    <cellStyle name="Comma 2 2 2" xfId="36" xr:uid="{00000000-0005-0000-0000-000002000000}"/>
    <cellStyle name="Comma 2 3" xfId="30" xr:uid="{00000000-0005-0000-0000-000002000000}"/>
    <cellStyle name="Comma 2 4" xfId="42" xr:uid="{00000000-0005-0000-0000-000002000000}"/>
    <cellStyle name="Comma 3" xfId="17" xr:uid="{00000000-0005-0000-0000-000003000000}"/>
    <cellStyle name="Comma 3 2" xfId="24" xr:uid="{00000000-0005-0000-0000-000003000000}"/>
    <cellStyle name="Comma 3 2 2" xfId="8" xr:uid="{00000000-0005-0000-0000-000004000000}"/>
    <cellStyle name="Comma 3 2 2 2" xfId="22" xr:uid="{00000000-0005-0000-0000-000004000000}"/>
    <cellStyle name="Comma 3 2 2 2 2" xfId="37" xr:uid="{00000000-0005-0000-0000-000004000000}"/>
    <cellStyle name="Comma 3 2 2 3" xfId="31" xr:uid="{00000000-0005-0000-0000-000004000000}"/>
    <cellStyle name="Comma 3 2 2 4" xfId="43" xr:uid="{00000000-0005-0000-0000-000003000000}"/>
    <cellStyle name="Comma 3 2 3" xfId="39" xr:uid="{00000000-0005-0000-0000-000003000000}"/>
    <cellStyle name="Comma 3 3" xfId="33" xr:uid="{00000000-0005-0000-0000-000003000000}"/>
    <cellStyle name="Comma 3 4" xfId="45" xr:uid="{00000000-0005-0000-0000-00003D000000}"/>
    <cellStyle name="Comma 4" xfId="20" xr:uid="{00000000-0005-0000-0000-000040000000}"/>
    <cellStyle name="Comma 4 2" xfId="35" xr:uid="{00000000-0005-0000-0000-000040000000}"/>
    <cellStyle name="Comma 4 3" xfId="47" xr:uid="{9253C229-2140-4A6B-9B33-9469D4C75257}"/>
    <cellStyle name="Comma 5" xfId="29" xr:uid="{00000000-0005-0000-0000-00002F000000}"/>
    <cellStyle name="Comma 6" xfId="41" xr:uid="{00000000-0005-0000-0000-000055000000}"/>
    <cellStyle name="Comma 7" xfId="58" xr:uid="{2EC7B920-32D5-40AA-8C74-4C3DDB6EE41B}"/>
    <cellStyle name="Currency 2" xfId="48" xr:uid="{6E975FCA-85A6-4858-9701-DE886EF20A4F}"/>
    <cellStyle name="Currency 3" xfId="46" xr:uid="{00000000-0005-0000-0000-00005B000000}"/>
    <cellStyle name="Normal" xfId="0" builtinId="0"/>
    <cellStyle name="Normal 10" xfId="26" xr:uid="{00000000-0005-0000-0000-000050000000}"/>
    <cellStyle name="Normal 11" xfId="53" xr:uid="{76CC0FC8-1AB4-4A6D-A1C5-FAA68539E575}"/>
    <cellStyle name="Normal 12" xfId="54" xr:uid="{00000000-0005-0000-0000-000062000000}"/>
    <cellStyle name="Normal 13" xfId="55" xr:uid="{22A6D274-EBFA-4B34-B9A0-66CC5AAA3531}"/>
    <cellStyle name="Normal 14" xfId="56" xr:uid="{A11173CA-AFB5-4192-A545-5626A10B4861}"/>
    <cellStyle name="Normal 15" xfId="57" xr:uid="{70BBBACB-DFAE-4377-9A43-429BD9400CE5}"/>
    <cellStyle name="Normal 2" xfId="3" xr:uid="{00000000-0005-0000-0000-000006000000}"/>
    <cellStyle name="Normal 2 2" xfId="18" xr:uid="{00000000-0005-0000-0000-000007000000}"/>
    <cellStyle name="Normal 2 2 2" xfId="50" xr:uid="{00000000-0005-0000-0000-000002000000}"/>
    <cellStyle name="Normal 2 3" xfId="49" xr:uid="{00000000-0005-0000-0000-000001000000}"/>
    <cellStyle name="Normal 3" xfId="7" xr:uid="{00000000-0005-0000-0000-000008000000}"/>
    <cellStyle name="Normal 3 2" xfId="16" xr:uid="{00000000-0005-0000-0000-000009000000}"/>
    <cellStyle name="Normal 3 3" xfId="51" xr:uid="{00000000-0005-0000-0000-000003000000}"/>
    <cellStyle name="Normal 4" xfId="10" xr:uid="{00000000-0005-0000-0000-00000A000000}"/>
    <cellStyle name="Normal 4 2" xfId="12" xr:uid="{00000000-0005-0000-0000-00000B000000}"/>
    <cellStyle name="Normal 4 3" xfId="52" xr:uid="{00000000-0005-0000-0000-000004000000}"/>
    <cellStyle name="Normal 5" xfId="19" xr:uid="{00000000-0005-0000-0000-00003F000000}"/>
    <cellStyle name="Normal 5 2" xfId="34" xr:uid="{00000000-0005-0000-0000-00003F000000}"/>
    <cellStyle name="Normal 6" xfId="13" xr:uid="{00000000-0005-0000-0000-00000C000000}"/>
    <cellStyle name="Normal 7" xfId="5" xr:uid="{00000000-0005-0000-0000-00000D000000}"/>
    <cellStyle name="Normal 8" xfId="25" xr:uid="{00000000-0005-0000-0000-000045000000}"/>
    <cellStyle name="Normal 8 2" xfId="40" xr:uid="{00000000-0005-0000-0000-000045000000}"/>
    <cellStyle name="Normal 9" xfId="27" xr:uid="{00000000-0005-0000-0000-000039000000}"/>
    <cellStyle name="Percent" xfId="1" builtinId="5"/>
    <cellStyle name="Percent 2" xfId="11" xr:uid="{00000000-0005-0000-0000-00000F000000}"/>
    <cellStyle name="Percent 2 2" xfId="14" xr:uid="{00000000-0005-0000-0000-000010000000}"/>
    <cellStyle name="Percent 3" xfId="28" xr:uid="{00000000-0005-0000-0000-000044000000}"/>
    <cellStyle name="Percent 3 2" xfId="9" xr:uid="{00000000-0005-0000-0000-000011000000}"/>
    <cellStyle name="Percent 6" xfId="6" xr:uid="{00000000-0005-0000-0000-000012000000}"/>
  </cellStyles>
  <dxfs count="0"/>
  <tableStyles count="1" defaultTableStyle="TableStyleMedium2" defaultPivotStyle="PivotStyleLight16">
    <tableStyle name="Invisible" pivot="0" table="0" count="0" xr9:uid="{E6261A93-D64E-4324-BCE3-9130C3F5456D}"/>
  </tableStyles>
  <colors>
    <mruColors>
      <color rgb="FFFF99FF"/>
      <color rgb="FF009A46"/>
      <color rgb="FFFFCCFF"/>
      <color rgb="FF37AEFF"/>
      <color rgb="FF0099FF"/>
      <color rgb="FFD8F3D7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19</xdr:row>
      <xdr:rowOff>85726</xdr:rowOff>
    </xdr:from>
    <xdr:to>
      <xdr:col>22</xdr:col>
      <xdr:colOff>27961</xdr:colOff>
      <xdr:row>26</xdr:row>
      <xdr:rowOff>14812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E8E439-CA24-480F-BC92-B70F56AA3174}"/>
            </a:ext>
          </a:extLst>
        </xdr:cNvPr>
        <xdr:cNvSpPr txBox="1"/>
      </xdr:nvSpPr>
      <xdr:spPr>
        <a:xfrm rot="1225048">
          <a:off x="9525" y="3667126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33619</xdr:colOff>
      <xdr:row>9</xdr:row>
      <xdr:rowOff>86971</xdr:rowOff>
    </xdr:from>
    <xdr:to>
      <xdr:col>11</xdr:col>
      <xdr:colOff>599462</xdr:colOff>
      <xdr:row>14</xdr:row>
      <xdr:rowOff>120832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BFF1AAF-AA59-4B66-BC92-AA95A781A060}"/>
            </a:ext>
          </a:extLst>
        </xdr:cNvPr>
        <xdr:cNvSpPr txBox="1"/>
      </xdr:nvSpPr>
      <xdr:spPr>
        <a:xfrm rot="1225048">
          <a:off x="33619" y="1801471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67236</xdr:colOff>
      <xdr:row>16</xdr:row>
      <xdr:rowOff>156882</xdr:rowOff>
    </xdr:from>
    <xdr:to>
      <xdr:col>15</xdr:col>
      <xdr:colOff>263285</xdr:colOff>
      <xdr:row>21</xdr:row>
      <xdr:rowOff>56273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9BFDD75-CC1B-41C8-92A6-8D91DED385D3}"/>
            </a:ext>
          </a:extLst>
        </xdr:cNvPr>
        <xdr:cNvSpPr txBox="1"/>
      </xdr:nvSpPr>
      <xdr:spPr>
        <a:xfrm rot="1225048">
          <a:off x="67236" y="4101353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294409</xdr:colOff>
      <xdr:row>21</xdr:row>
      <xdr:rowOff>0</xdr:rowOff>
    </xdr:from>
    <xdr:to>
      <xdr:col>7</xdr:col>
      <xdr:colOff>1049734</xdr:colOff>
      <xdr:row>24</xdr:row>
      <xdr:rowOff>103134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95C5F2-25FA-4FCD-A6D3-53509512CF3F}"/>
            </a:ext>
          </a:extLst>
        </xdr:cNvPr>
        <xdr:cNvSpPr txBox="1"/>
      </xdr:nvSpPr>
      <xdr:spPr>
        <a:xfrm rot="1225048">
          <a:off x="2182091" y="5420591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1860176</xdr:colOff>
      <xdr:row>17</xdr:row>
      <xdr:rowOff>56028</xdr:rowOff>
    </xdr:from>
    <xdr:to>
      <xdr:col>12</xdr:col>
      <xdr:colOff>700313</xdr:colOff>
      <xdr:row>21</xdr:row>
      <xdr:rowOff>134712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067D9CB-05FC-4CDB-BE43-8BBE933F6881}"/>
            </a:ext>
          </a:extLst>
        </xdr:cNvPr>
        <xdr:cNvSpPr txBox="1"/>
      </xdr:nvSpPr>
      <xdr:spPr>
        <a:xfrm rot="1225048">
          <a:off x="2958352" y="3955675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1165412</xdr:colOff>
      <xdr:row>19</xdr:row>
      <xdr:rowOff>78440</xdr:rowOff>
    </xdr:from>
    <xdr:to>
      <xdr:col>13</xdr:col>
      <xdr:colOff>240873</xdr:colOff>
      <xdr:row>23</xdr:row>
      <xdr:rowOff>168331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12A180-6660-4981-ADD2-59C4D288ABE6}"/>
            </a:ext>
          </a:extLst>
        </xdr:cNvPr>
        <xdr:cNvSpPr txBox="1"/>
      </xdr:nvSpPr>
      <xdr:spPr>
        <a:xfrm rot="1225048">
          <a:off x="1770530" y="4112558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2095500</xdr:colOff>
      <xdr:row>19</xdr:row>
      <xdr:rowOff>22412</xdr:rowOff>
    </xdr:from>
    <xdr:to>
      <xdr:col>12</xdr:col>
      <xdr:colOff>588255</xdr:colOff>
      <xdr:row>24</xdr:row>
      <xdr:rowOff>11449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2DFEF3-92CA-4606-9DAA-1D8189F5F825}"/>
            </a:ext>
          </a:extLst>
        </xdr:cNvPr>
        <xdr:cNvSpPr txBox="1"/>
      </xdr:nvSpPr>
      <xdr:spPr>
        <a:xfrm rot="1225048">
          <a:off x="2779059" y="4090147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1109382</xdr:colOff>
      <xdr:row>20</xdr:row>
      <xdr:rowOff>22412</xdr:rowOff>
    </xdr:from>
    <xdr:to>
      <xdr:col>70</xdr:col>
      <xdr:colOff>330519</xdr:colOff>
      <xdr:row>25</xdr:row>
      <xdr:rowOff>56273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3EE4EEB-262D-42A8-95F3-145DEA031C6E}"/>
            </a:ext>
          </a:extLst>
        </xdr:cNvPr>
        <xdr:cNvSpPr txBox="1"/>
      </xdr:nvSpPr>
      <xdr:spPr>
        <a:xfrm rot="1225048">
          <a:off x="1109382" y="4056530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291352</xdr:colOff>
      <xdr:row>24</xdr:row>
      <xdr:rowOff>22412</xdr:rowOff>
    </xdr:from>
    <xdr:to>
      <xdr:col>13</xdr:col>
      <xdr:colOff>218460</xdr:colOff>
      <xdr:row>34</xdr:row>
      <xdr:rowOff>56273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6F3F66-399D-4E6A-B2E9-D1CD1410FCD7}"/>
            </a:ext>
          </a:extLst>
        </xdr:cNvPr>
        <xdr:cNvSpPr txBox="1"/>
      </xdr:nvSpPr>
      <xdr:spPr>
        <a:xfrm rot="1225048">
          <a:off x="896470" y="2767853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23</xdr:row>
      <xdr:rowOff>104774</xdr:rowOff>
    </xdr:from>
    <xdr:to>
      <xdr:col>26</xdr:col>
      <xdr:colOff>847111</xdr:colOff>
      <xdr:row>28</xdr:row>
      <xdr:rowOff>138635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2FCFC61-E8EA-4008-99E2-323BD471FC69}"/>
            </a:ext>
          </a:extLst>
        </xdr:cNvPr>
        <xdr:cNvSpPr txBox="1"/>
      </xdr:nvSpPr>
      <xdr:spPr>
        <a:xfrm rot="1225048">
          <a:off x="361950" y="3971924"/>
          <a:ext cx="10505461" cy="986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5400" b="1">
              <a:solidFill>
                <a:srgbClr val="FF0000"/>
              </a:solidFill>
            </a:rPr>
            <a:t>Redacted - Confidential Information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TIC%202010\08%20FEBRUARY%202010\GATIC%20%20Management%20Accounts%20Workings%20-%202010%20%20FEBRUA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LES\BUDGET98\PROFORMA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umasc-my.sharepoint.com/ACCOUNTS/2014%20MONTH%20END/Estimate%203/Gatic%20E3%20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umasc-my.sharepoint.com/ACCOUNTS/2014%20MONTH%20END/1%20Jun%2014/Gatic/GATIC%20%20Management%20Accounts%20Workings%20-%202014%20Jun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.102\tag$\Users\rcookman.APL\Documents\APC%20Combined%20Actions%20list%20for%20May%202010%20monthen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FACS8SERVER\Accounts\Users\CLIFFP\Desktop\GATIC%202011\BUDGET%202010-2011\07%20JUNE%20SUBMISSION\GATIC%20%20BUDGET%20WORKINGS%20MODEL%20%2007JUNE%20SUBMISSI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srv01\Data\Reports\Finance\Gatic%20Stock%20Repor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knight\Local%20Settings\Temporary%20Internet%20Files\Content.Outlook\B2EADWQ6\Tax%20pac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 MOVEMENTS"/>
      <sheetName val="Input TB"/>
      <sheetName val="stats for report"/>
      <sheetName val="P&amp;L"/>
      <sheetName val="Frango"/>
      <sheetName val="LOOK UP DATA"/>
      <sheetName val="1 - Front"/>
      <sheetName val="2 - CPA"/>
      <sheetName val="3 - P&amp;L"/>
      <sheetName val="4 - BalSht"/>
      <sheetName val="5a - TWC"/>
      <sheetName val="5b - Days"/>
      <sheetName val="5 - WorkCap"/>
      <sheetName val="6 - AgedDebt"/>
      <sheetName val="7 - AgedDebt (2)"/>
      <sheetName val="7 - Uninsured"/>
      <sheetName val="Budget"/>
      <sheetName val="0809"/>
      <sheetName val="E2"/>
      <sheetName val="E1"/>
      <sheetName val="Sheet1"/>
      <sheetName val="Lookups"/>
    </sheetNames>
    <sheetDataSet>
      <sheetData sheetId="0" refreshError="1"/>
      <sheetData sheetId="1" refreshError="1"/>
      <sheetData sheetId="2" refreshError="1"/>
      <sheetData sheetId="3" refreshError="1">
        <row r="1">
          <cell r="Z1">
            <v>8</v>
          </cell>
        </row>
      </sheetData>
      <sheetData sheetId="4" refreshError="1"/>
      <sheetData sheetId="5" refreshError="1">
        <row r="9">
          <cell r="D9">
            <v>1</v>
          </cell>
          <cell r="E9">
            <v>2</v>
          </cell>
          <cell r="F9">
            <v>3</v>
          </cell>
          <cell r="G9">
            <v>4</v>
          </cell>
          <cell r="H9">
            <v>5</v>
          </cell>
          <cell r="I9">
            <v>6</v>
          </cell>
          <cell r="J9">
            <v>7</v>
          </cell>
          <cell r="K9">
            <v>8</v>
          </cell>
          <cell r="L9">
            <v>9</v>
          </cell>
          <cell r="M9">
            <v>10</v>
          </cell>
          <cell r="N9">
            <v>11</v>
          </cell>
          <cell r="O9">
            <v>12</v>
          </cell>
          <cell r="P9">
            <v>13</v>
          </cell>
          <cell r="Q9">
            <v>14</v>
          </cell>
          <cell r="R9">
            <v>15</v>
          </cell>
          <cell r="S9">
            <v>16</v>
          </cell>
          <cell r="T9">
            <v>17</v>
          </cell>
          <cell r="U9">
            <v>18</v>
          </cell>
          <cell r="V9">
            <v>19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24</v>
          </cell>
        </row>
        <row r="11">
          <cell r="D11" t="str">
            <v>July</v>
          </cell>
          <cell r="E11" t="str">
            <v>August</v>
          </cell>
          <cell r="F11" t="str">
            <v>September</v>
          </cell>
          <cell r="G11" t="str">
            <v>October</v>
          </cell>
          <cell r="H11" t="str">
            <v>November</v>
          </cell>
          <cell r="I11" t="str">
            <v>December</v>
          </cell>
          <cell r="J11" t="str">
            <v>January</v>
          </cell>
          <cell r="K11" t="str">
            <v>February</v>
          </cell>
          <cell r="L11" t="str">
            <v>March</v>
          </cell>
          <cell r="M11" t="str">
            <v>April</v>
          </cell>
          <cell r="N11" t="str">
            <v>May</v>
          </cell>
          <cell r="O11" t="str">
            <v>June</v>
          </cell>
        </row>
        <row r="14">
          <cell r="D14">
            <v>273334</v>
          </cell>
          <cell r="E14">
            <v>272668</v>
          </cell>
          <cell r="F14">
            <v>272002</v>
          </cell>
          <cell r="G14">
            <v>271336</v>
          </cell>
          <cell r="H14">
            <v>270670</v>
          </cell>
          <cell r="I14">
            <v>270004</v>
          </cell>
          <cell r="J14">
            <v>269338</v>
          </cell>
          <cell r="K14">
            <v>268672</v>
          </cell>
          <cell r="L14">
            <v>268006</v>
          </cell>
          <cell r="M14">
            <v>267340</v>
          </cell>
          <cell r="N14">
            <v>266674</v>
          </cell>
          <cell r="O14">
            <v>266008</v>
          </cell>
        </row>
        <row r="15">
          <cell r="D15">
            <v>273334</v>
          </cell>
          <cell r="E15">
            <v>272668</v>
          </cell>
          <cell r="F15">
            <v>272002</v>
          </cell>
          <cell r="G15">
            <v>271336</v>
          </cell>
          <cell r="H15">
            <v>270670</v>
          </cell>
          <cell r="I15">
            <v>270004</v>
          </cell>
          <cell r="J15">
            <v>269338</v>
          </cell>
          <cell r="K15">
            <v>268672</v>
          </cell>
          <cell r="L15">
            <v>268006</v>
          </cell>
          <cell r="M15">
            <v>267340</v>
          </cell>
          <cell r="N15">
            <v>266674</v>
          </cell>
          <cell r="O15">
            <v>266008</v>
          </cell>
        </row>
        <row r="16">
          <cell r="D16">
            <v>273334</v>
          </cell>
          <cell r="E16">
            <v>272668</v>
          </cell>
          <cell r="F16">
            <v>272002</v>
          </cell>
          <cell r="G16">
            <v>271336</v>
          </cell>
          <cell r="H16">
            <v>270670</v>
          </cell>
          <cell r="I16">
            <v>270004</v>
          </cell>
          <cell r="J16">
            <v>269338</v>
          </cell>
          <cell r="K16">
            <v>268672</v>
          </cell>
          <cell r="L16">
            <v>268006</v>
          </cell>
          <cell r="M16">
            <v>267340</v>
          </cell>
          <cell r="N16">
            <v>266674</v>
          </cell>
          <cell r="O16">
            <v>266008</v>
          </cell>
        </row>
        <row r="17">
          <cell r="D17">
            <v>274000</v>
          </cell>
          <cell r="E17">
            <v>273334</v>
          </cell>
          <cell r="F17">
            <v>272668</v>
          </cell>
          <cell r="G17">
            <v>272002</v>
          </cell>
          <cell r="H17">
            <v>271336</v>
          </cell>
          <cell r="I17">
            <v>270670</v>
          </cell>
          <cell r="J17">
            <v>270004</v>
          </cell>
          <cell r="K17">
            <v>269338</v>
          </cell>
          <cell r="L17">
            <v>268672</v>
          </cell>
          <cell r="M17">
            <v>268006</v>
          </cell>
          <cell r="N17">
            <v>267340</v>
          </cell>
          <cell r="O17">
            <v>266674</v>
          </cell>
        </row>
        <row r="18">
          <cell r="D18">
            <v>281326</v>
          </cell>
          <cell r="E18">
            <v>280660</v>
          </cell>
          <cell r="F18">
            <v>279994</v>
          </cell>
          <cell r="G18">
            <v>279328</v>
          </cell>
          <cell r="H18">
            <v>278662</v>
          </cell>
          <cell r="I18">
            <v>277996</v>
          </cell>
          <cell r="J18">
            <v>277330</v>
          </cell>
          <cell r="K18">
            <v>276664</v>
          </cell>
          <cell r="L18">
            <v>275998</v>
          </cell>
          <cell r="M18">
            <v>275332</v>
          </cell>
          <cell r="N18">
            <v>274666</v>
          </cell>
          <cell r="O18">
            <v>274000</v>
          </cell>
        </row>
        <row r="22">
          <cell r="D22">
            <v>0</v>
          </cell>
          <cell r="E22">
            <v>1118.07</v>
          </cell>
          <cell r="F22">
            <v>43560.24</v>
          </cell>
          <cell r="G22">
            <v>45755.189999999995</v>
          </cell>
          <cell r="H22">
            <v>50271.249999999993</v>
          </cell>
          <cell r="I22">
            <v>66972.75</v>
          </cell>
          <cell r="J22">
            <v>74357.77</v>
          </cell>
          <cell r="K22">
            <v>74357.77</v>
          </cell>
        </row>
        <row r="23">
          <cell r="D23">
            <v>18000</v>
          </cell>
          <cell r="E23">
            <v>25000</v>
          </cell>
          <cell r="F23">
            <v>67000</v>
          </cell>
          <cell r="G23">
            <v>102000</v>
          </cell>
          <cell r="H23">
            <v>102000</v>
          </cell>
          <cell r="I23">
            <v>102000</v>
          </cell>
          <cell r="J23">
            <v>102000</v>
          </cell>
          <cell r="K23">
            <v>102000</v>
          </cell>
          <cell r="L23">
            <v>102000</v>
          </cell>
          <cell r="M23">
            <v>102000</v>
          </cell>
          <cell r="N23">
            <v>102000</v>
          </cell>
          <cell r="O23">
            <v>102000</v>
          </cell>
        </row>
        <row r="24">
          <cell r="D24">
            <v>0</v>
          </cell>
          <cell r="E24">
            <v>1000</v>
          </cell>
          <cell r="F24">
            <v>15000</v>
          </cell>
          <cell r="G24">
            <v>15000</v>
          </cell>
          <cell r="H24">
            <v>38000</v>
          </cell>
          <cell r="I24">
            <v>38000</v>
          </cell>
          <cell r="J24">
            <v>52000</v>
          </cell>
          <cell r="K24">
            <v>66000</v>
          </cell>
          <cell r="L24">
            <v>82000</v>
          </cell>
          <cell r="M24">
            <v>82000</v>
          </cell>
          <cell r="N24">
            <v>99000</v>
          </cell>
          <cell r="O24">
            <v>102000</v>
          </cell>
        </row>
        <row r="25">
          <cell r="D25">
            <v>126000</v>
          </cell>
          <cell r="E25">
            <v>0</v>
          </cell>
          <cell r="F25">
            <v>1118.07</v>
          </cell>
          <cell r="G25">
            <v>43560.24</v>
          </cell>
          <cell r="H25">
            <v>45755.189999999995</v>
          </cell>
          <cell r="I25">
            <v>50271.249999999993</v>
          </cell>
          <cell r="J25">
            <v>66972.75</v>
          </cell>
          <cell r="K25">
            <v>74357.77</v>
          </cell>
          <cell r="L25">
            <v>74357.77</v>
          </cell>
          <cell r="M25">
            <v>0</v>
          </cell>
          <cell r="N25">
            <v>0</v>
          </cell>
          <cell r="O25">
            <v>0</v>
          </cell>
        </row>
        <row r="26">
          <cell r="H26">
            <v>89000</v>
          </cell>
          <cell r="I26">
            <v>93000</v>
          </cell>
          <cell r="J26">
            <v>111000</v>
          </cell>
          <cell r="K26">
            <v>115000</v>
          </cell>
          <cell r="L26">
            <v>115000</v>
          </cell>
          <cell r="M26">
            <v>115000</v>
          </cell>
          <cell r="N26">
            <v>115000</v>
          </cell>
          <cell r="O26">
            <v>126000</v>
          </cell>
        </row>
        <row r="28">
          <cell r="D28" t="str">
            <v>July</v>
          </cell>
          <cell r="E28" t="str">
            <v>August</v>
          </cell>
          <cell r="F28" t="str">
            <v>September</v>
          </cell>
          <cell r="G28" t="str">
            <v>October</v>
          </cell>
          <cell r="H28" t="str">
            <v>November</v>
          </cell>
          <cell r="I28" t="str">
            <v>December</v>
          </cell>
          <cell r="J28" t="str">
            <v>January</v>
          </cell>
          <cell r="K28" t="str">
            <v>February</v>
          </cell>
          <cell r="L28" t="str">
            <v>March</v>
          </cell>
          <cell r="M28" t="str">
            <v>April</v>
          </cell>
          <cell r="N28" t="str">
            <v>May</v>
          </cell>
          <cell r="O28" t="str">
            <v>June</v>
          </cell>
        </row>
        <row r="30">
          <cell r="D30">
            <v>23</v>
          </cell>
          <cell r="E30">
            <v>15</v>
          </cell>
          <cell r="F30">
            <v>18</v>
          </cell>
          <cell r="G30">
            <v>22</v>
          </cell>
          <cell r="H30">
            <v>21</v>
          </cell>
          <cell r="I30">
            <v>18</v>
          </cell>
          <cell r="J30">
            <v>20</v>
          </cell>
          <cell r="K30">
            <v>20</v>
          </cell>
        </row>
        <row r="31">
          <cell r="D31">
            <v>23</v>
          </cell>
          <cell r="E31">
            <v>15</v>
          </cell>
          <cell r="F31">
            <v>18</v>
          </cell>
          <cell r="G31">
            <v>22</v>
          </cell>
          <cell r="H31">
            <v>21</v>
          </cell>
          <cell r="I31">
            <v>18</v>
          </cell>
          <cell r="J31">
            <v>20</v>
          </cell>
          <cell r="K31">
            <v>20</v>
          </cell>
          <cell r="L31">
            <v>23</v>
          </cell>
          <cell r="M31">
            <v>20</v>
          </cell>
          <cell r="N31">
            <v>9</v>
          </cell>
          <cell r="O31">
            <v>22</v>
          </cell>
        </row>
        <row r="32">
          <cell r="D32">
            <v>23</v>
          </cell>
          <cell r="E32">
            <v>15</v>
          </cell>
          <cell r="F32">
            <v>18</v>
          </cell>
          <cell r="G32">
            <v>22</v>
          </cell>
          <cell r="H32">
            <v>21</v>
          </cell>
          <cell r="I32">
            <v>18</v>
          </cell>
          <cell r="J32">
            <v>20</v>
          </cell>
          <cell r="K32">
            <v>20</v>
          </cell>
          <cell r="L32">
            <v>23</v>
          </cell>
          <cell r="M32">
            <v>20</v>
          </cell>
          <cell r="N32">
            <v>9</v>
          </cell>
          <cell r="O32">
            <v>22</v>
          </cell>
        </row>
        <row r="33">
          <cell r="D33">
            <v>22</v>
          </cell>
          <cell r="E33">
            <v>23</v>
          </cell>
          <cell r="F33">
            <v>15</v>
          </cell>
          <cell r="G33">
            <v>18</v>
          </cell>
          <cell r="H33">
            <v>22</v>
          </cell>
          <cell r="I33">
            <v>21</v>
          </cell>
          <cell r="J33">
            <v>18</v>
          </cell>
          <cell r="K33">
            <v>20</v>
          </cell>
          <cell r="L33">
            <v>20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24</v>
          </cell>
          <cell r="E34">
            <v>15</v>
          </cell>
          <cell r="F34">
            <v>16</v>
          </cell>
          <cell r="G34">
            <v>20</v>
          </cell>
          <cell r="H34">
            <v>20</v>
          </cell>
          <cell r="I34">
            <v>17</v>
          </cell>
          <cell r="J34">
            <v>20</v>
          </cell>
          <cell r="K34">
            <v>20</v>
          </cell>
          <cell r="L34">
            <v>23</v>
          </cell>
          <cell r="M34">
            <v>18</v>
          </cell>
          <cell r="N34">
            <v>9</v>
          </cell>
          <cell r="O34">
            <v>22</v>
          </cell>
        </row>
        <row r="35">
          <cell r="D35">
            <v>31</v>
          </cell>
          <cell r="E35">
            <v>31</v>
          </cell>
          <cell r="F35">
            <v>30</v>
          </cell>
          <cell r="G35">
            <v>31</v>
          </cell>
          <cell r="H35">
            <v>30</v>
          </cell>
          <cell r="I35">
            <v>31</v>
          </cell>
          <cell r="J35">
            <v>31</v>
          </cell>
          <cell r="K35">
            <v>28</v>
          </cell>
          <cell r="L35">
            <v>31</v>
          </cell>
          <cell r="M35">
            <v>30</v>
          </cell>
          <cell r="N35">
            <v>31</v>
          </cell>
          <cell r="O35">
            <v>30</v>
          </cell>
        </row>
        <row r="38">
          <cell r="D38">
            <v>23</v>
          </cell>
          <cell r="E38">
            <v>38</v>
          </cell>
          <cell r="F38">
            <v>56</v>
          </cell>
          <cell r="G38">
            <v>78</v>
          </cell>
          <cell r="H38">
            <v>99</v>
          </cell>
          <cell r="I38">
            <v>117</v>
          </cell>
          <cell r="J38">
            <v>137</v>
          </cell>
          <cell r="K38">
            <v>157</v>
          </cell>
          <cell r="L38">
            <v>157</v>
          </cell>
          <cell r="M38">
            <v>157</v>
          </cell>
          <cell r="N38">
            <v>157</v>
          </cell>
          <cell r="O38">
            <v>157</v>
          </cell>
        </row>
        <row r="39">
          <cell r="D39">
            <v>23</v>
          </cell>
          <cell r="E39">
            <v>38</v>
          </cell>
          <cell r="F39">
            <v>56</v>
          </cell>
          <cell r="G39">
            <v>78</v>
          </cell>
          <cell r="H39">
            <v>99</v>
          </cell>
          <cell r="I39">
            <v>117</v>
          </cell>
          <cell r="J39">
            <v>137</v>
          </cell>
          <cell r="K39">
            <v>157</v>
          </cell>
          <cell r="L39">
            <v>180</v>
          </cell>
          <cell r="M39">
            <v>200</v>
          </cell>
          <cell r="N39">
            <v>209</v>
          </cell>
          <cell r="O39">
            <v>231</v>
          </cell>
        </row>
        <row r="40">
          <cell r="D40">
            <v>23</v>
          </cell>
          <cell r="E40">
            <v>38</v>
          </cell>
          <cell r="F40">
            <v>56</v>
          </cell>
          <cell r="G40">
            <v>78</v>
          </cell>
          <cell r="H40">
            <v>99</v>
          </cell>
          <cell r="I40">
            <v>117</v>
          </cell>
          <cell r="J40">
            <v>137</v>
          </cell>
          <cell r="K40">
            <v>157</v>
          </cell>
          <cell r="L40">
            <v>180</v>
          </cell>
          <cell r="M40">
            <v>200</v>
          </cell>
          <cell r="N40">
            <v>209</v>
          </cell>
          <cell r="O40">
            <v>231</v>
          </cell>
        </row>
        <row r="42">
          <cell r="G42">
            <v>74</v>
          </cell>
          <cell r="H42">
            <v>94</v>
          </cell>
          <cell r="I42">
            <v>111</v>
          </cell>
          <cell r="J42">
            <v>131</v>
          </cell>
          <cell r="K42">
            <v>151</v>
          </cell>
          <cell r="L42">
            <v>174</v>
          </cell>
          <cell r="M42">
            <v>192</v>
          </cell>
          <cell r="N42">
            <v>201</v>
          </cell>
          <cell r="O42">
            <v>223</v>
          </cell>
        </row>
        <row r="43">
          <cell r="D43">
            <v>31</v>
          </cell>
          <cell r="E43">
            <v>62</v>
          </cell>
          <cell r="F43">
            <v>92</v>
          </cell>
          <cell r="G43">
            <v>123</v>
          </cell>
          <cell r="H43">
            <v>153</v>
          </cell>
          <cell r="I43">
            <v>184</v>
          </cell>
          <cell r="J43">
            <v>215</v>
          </cell>
          <cell r="K43">
            <v>243</v>
          </cell>
          <cell r="L43">
            <v>274</v>
          </cell>
          <cell r="M43">
            <v>304</v>
          </cell>
          <cell r="N43">
            <v>335</v>
          </cell>
          <cell r="O43">
            <v>365</v>
          </cell>
        </row>
        <row r="47">
          <cell r="H47">
            <v>26</v>
          </cell>
          <cell r="I47">
            <v>26</v>
          </cell>
          <cell r="J47">
            <v>26</v>
          </cell>
          <cell r="K47">
            <v>23</v>
          </cell>
          <cell r="L47">
            <v>23</v>
          </cell>
          <cell r="M47">
            <v>23</v>
          </cell>
          <cell r="N47">
            <v>23</v>
          </cell>
          <cell r="O47">
            <v>23</v>
          </cell>
        </row>
        <row r="48"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</row>
        <row r="49">
          <cell r="H49">
            <v>24</v>
          </cell>
          <cell r="I49">
            <v>24</v>
          </cell>
          <cell r="J49">
            <v>23</v>
          </cell>
          <cell r="K49">
            <v>20</v>
          </cell>
          <cell r="L49">
            <v>23</v>
          </cell>
          <cell r="M49">
            <v>22</v>
          </cell>
          <cell r="N49">
            <v>22</v>
          </cell>
          <cell r="O49">
            <v>22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56</v>
          </cell>
          <cell r="I50">
            <v>56</v>
          </cell>
          <cell r="J50">
            <v>55</v>
          </cell>
          <cell r="K50">
            <v>49</v>
          </cell>
          <cell r="L50">
            <v>52</v>
          </cell>
          <cell r="M50">
            <v>51</v>
          </cell>
          <cell r="N50">
            <v>51</v>
          </cell>
          <cell r="O50">
            <v>51</v>
          </cell>
        </row>
        <row r="52">
          <cell r="D52" t="str">
            <v>July</v>
          </cell>
          <cell r="E52" t="str">
            <v>August</v>
          </cell>
          <cell r="F52" t="str">
            <v>September</v>
          </cell>
          <cell r="G52" t="str">
            <v>October</v>
          </cell>
          <cell r="H52" t="str">
            <v>November</v>
          </cell>
          <cell r="I52" t="str">
            <v>December</v>
          </cell>
          <cell r="J52" t="str">
            <v>January</v>
          </cell>
          <cell r="K52" t="str">
            <v>February</v>
          </cell>
          <cell r="L52" t="str">
            <v>March</v>
          </cell>
          <cell r="M52" t="str">
            <v>April</v>
          </cell>
          <cell r="N52" t="str">
            <v>May</v>
          </cell>
          <cell r="O52" t="str">
            <v>June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62">
          <cell r="D62">
            <v>53369.01</v>
          </cell>
          <cell r="E62">
            <v>53369.01</v>
          </cell>
          <cell r="F62">
            <v>30081.01</v>
          </cell>
          <cell r="G62">
            <v>37257.01</v>
          </cell>
          <cell r="H62">
            <v>44433.01</v>
          </cell>
          <cell r="I62">
            <v>34660</v>
          </cell>
          <cell r="J62">
            <v>38833.33</v>
          </cell>
          <cell r="K62">
            <v>33563.32</v>
          </cell>
        </row>
        <row r="63">
          <cell r="D63">
            <v>7000</v>
          </cell>
          <cell r="E63">
            <v>14000</v>
          </cell>
          <cell r="F63">
            <v>21000</v>
          </cell>
          <cell r="G63">
            <v>28000</v>
          </cell>
          <cell r="H63">
            <v>35000</v>
          </cell>
          <cell r="I63">
            <v>42000</v>
          </cell>
          <cell r="J63">
            <v>49000</v>
          </cell>
          <cell r="K63">
            <v>56000</v>
          </cell>
          <cell r="L63">
            <v>63000</v>
          </cell>
          <cell r="M63">
            <v>70000</v>
          </cell>
          <cell r="N63">
            <v>77000</v>
          </cell>
          <cell r="O63">
            <v>84000</v>
          </cell>
        </row>
        <row r="64">
          <cell r="D64">
            <v>53000</v>
          </cell>
          <cell r="E64">
            <v>53000</v>
          </cell>
          <cell r="F64">
            <v>25000</v>
          </cell>
          <cell r="G64">
            <v>30000</v>
          </cell>
          <cell r="H64">
            <v>37000</v>
          </cell>
          <cell r="I64">
            <v>44000</v>
          </cell>
          <cell r="J64">
            <v>50000</v>
          </cell>
          <cell r="K64">
            <v>57000</v>
          </cell>
          <cell r="L64">
            <v>64000</v>
          </cell>
          <cell r="M64">
            <v>70000</v>
          </cell>
          <cell r="N64">
            <v>77000</v>
          </cell>
          <cell r="O64">
            <v>84000</v>
          </cell>
        </row>
        <row r="65">
          <cell r="D65">
            <v>0</v>
          </cell>
          <cell r="E65">
            <v>53369.01</v>
          </cell>
          <cell r="F65">
            <v>53369.01</v>
          </cell>
          <cell r="G65">
            <v>30081.01</v>
          </cell>
          <cell r="H65">
            <v>37257.01</v>
          </cell>
          <cell r="I65">
            <v>44433.01</v>
          </cell>
          <cell r="J65">
            <v>34660</v>
          </cell>
          <cell r="K65">
            <v>38833.33</v>
          </cell>
          <cell r="L65">
            <v>33563.32</v>
          </cell>
          <cell r="M65">
            <v>0</v>
          </cell>
          <cell r="N65">
            <v>0</v>
          </cell>
          <cell r="O65">
            <v>0</v>
          </cell>
        </row>
        <row r="70">
          <cell r="D70">
            <v>1069</v>
          </cell>
          <cell r="E70">
            <v>645</v>
          </cell>
          <cell r="F70">
            <v>739</v>
          </cell>
          <cell r="G70">
            <v>604</v>
          </cell>
          <cell r="H70">
            <v>1298</v>
          </cell>
          <cell r="I70">
            <v>435</v>
          </cell>
          <cell r="J70">
            <v>409</v>
          </cell>
          <cell r="K70">
            <v>649</v>
          </cell>
        </row>
        <row r="71">
          <cell r="D71">
            <v>900</v>
          </cell>
          <cell r="E71">
            <v>800</v>
          </cell>
          <cell r="F71">
            <v>800</v>
          </cell>
          <cell r="G71">
            <v>900</v>
          </cell>
          <cell r="H71">
            <v>800</v>
          </cell>
          <cell r="I71">
            <v>700</v>
          </cell>
          <cell r="J71">
            <v>900</v>
          </cell>
          <cell r="K71">
            <v>900</v>
          </cell>
          <cell r="L71">
            <v>1000</v>
          </cell>
          <cell r="M71">
            <v>1000</v>
          </cell>
          <cell r="N71">
            <v>700</v>
          </cell>
          <cell r="O71">
            <v>1100</v>
          </cell>
        </row>
        <row r="72">
          <cell r="D72">
            <v>900</v>
          </cell>
          <cell r="E72">
            <v>1069</v>
          </cell>
          <cell r="F72">
            <v>645</v>
          </cell>
          <cell r="G72">
            <v>900</v>
          </cell>
          <cell r="H72">
            <v>800</v>
          </cell>
          <cell r="I72">
            <v>700</v>
          </cell>
          <cell r="J72">
            <v>900</v>
          </cell>
          <cell r="K72">
            <v>900</v>
          </cell>
          <cell r="L72">
            <v>1000</v>
          </cell>
          <cell r="M72">
            <v>1000</v>
          </cell>
          <cell r="N72">
            <v>700</v>
          </cell>
          <cell r="O72">
            <v>1100</v>
          </cell>
        </row>
        <row r="73">
          <cell r="D73">
            <v>0</v>
          </cell>
          <cell r="E73">
            <v>1069</v>
          </cell>
          <cell r="F73">
            <v>645</v>
          </cell>
          <cell r="G73">
            <v>739</v>
          </cell>
          <cell r="H73">
            <v>604</v>
          </cell>
          <cell r="I73">
            <v>1298</v>
          </cell>
          <cell r="J73">
            <v>435</v>
          </cell>
          <cell r="K73">
            <v>409</v>
          </cell>
          <cell r="L73">
            <v>649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1048</v>
          </cell>
          <cell r="E74">
            <v>1307</v>
          </cell>
          <cell r="F74">
            <v>1200</v>
          </cell>
          <cell r="G74">
            <v>743</v>
          </cell>
          <cell r="H74">
            <v>711</v>
          </cell>
          <cell r="I74">
            <v>666</v>
          </cell>
          <cell r="J74">
            <v>897</v>
          </cell>
          <cell r="K74">
            <v>1314</v>
          </cell>
          <cell r="L74">
            <v>-7407</v>
          </cell>
          <cell r="M74">
            <v>0</v>
          </cell>
          <cell r="N74">
            <v>0</v>
          </cell>
          <cell r="O74">
            <v>0</v>
          </cell>
        </row>
        <row r="76">
          <cell r="F76" t="str">
            <v>Values overwritten in places to agree to Peter Burnap's sales report values</v>
          </cell>
        </row>
        <row r="78">
          <cell r="D78">
            <v>1069</v>
          </cell>
          <cell r="E78">
            <v>1714</v>
          </cell>
          <cell r="F78">
            <v>2453</v>
          </cell>
          <cell r="G78">
            <v>3057</v>
          </cell>
          <cell r="H78">
            <v>4350</v>
          </cell>
          <cell r="I78">
            <v>4785</v>
          </cell>
          <cell r="J78">
            <v>5195</v>
          </cell>
          <cell r="K78">
            <v>5844</v>
          </cell>
          <cell r="L78">
            <v>5844</v>
          </cell>
          <cell r="M78">
            <v>5844</v>
          </cell>
          <cell r="N78">
            <v>5844</v>
          </cell>
          <cell r="O78">
            <v>5844</v>
          </cell>
        </row>
        <row r="79">
          <cell r="D79">
            <v>900</v>
          </cell>
          <cell r="E79">
            <v>1700</v>
          </cell>
          <cell r="F79">
            <v>2500</v>
          </cell>
          <cell r="G79">
            <v>3400</v>
          </cell>
          <cell r="H79">
            <v>4200</v>
          </cell>
          <cell r="I79">
            <v>4900</v>
          </cell>
          <cell r="J79">
            <v>5800</v>
          </cell>
          <cell r="K79">
            <v>6700</v>
          </cell>
          <cell r="L79">
            <v>7700</v>
          </cell>
          <cell r="M79">
            <v>8700</v>
          </cell>
          <cell r="N79">
            <v>9400</v>
          </cell>
          <cell r="O79">
            <v>10500</v>
          </cell>
        </row>
        <row r="80">
          <cell r="D80">
            <v>900</v>
          </cell>
          <cell r="E80">
            <v>1969</v>
          </cell>
          <cell r="F80">
            <v>2614</v>
          </cell>
          <cell r="G80">
            <v>3514</v>
          </cell>
          <cell r="H80">
            <v>4314</v>
          </cell>
          <cell r="I80">
            <v>5014</v>
          </cell>
          <cell r="J80">
            <v>5914</v>
          </cell>
          <cell r="K80">
            <v>6814</v>
          </cell>
          <cell r="L80">
            <v>7814</v>
          </cell>
          <cell r="M80">
            <v>8814</v>
          </cell>
          <cell r="N80">
            <v>9514</v>
          </cell>
          <cell r="O80">
            <v>10614</v>
          </cell>
        </row>
        <row r="82">
          <cell r="D82">
            <v>1048</v>
          </cell>
          <cell r="E82">
            <v>2355</v>
          </cell>
          <cell r="F82">
            <v>3555</v>
          </cell>
          <cell r="G82">
            <v>4415</v>
          </cell>
          <cell r="H82">
            <v>4750</v>
          </cell>
          <cell r="I82">
            <v>5416</v>
          </cell>
          <cell r="J82">
            <v>6313</v>
          </cell>
          <cell r="K82">
            <v>7407</v>
          </cell>
        </row>
        <row r="84">
          <cell r="D84" t="str">
            <v>July</v>
          </cell>
          <cell r="E84" t="str">
            <v>August</v>
          </cell>
          <cell r="F84" t="str">
            <v>September</v>
          </cell>
          <cell r="G84" t="str">
            <v>October</v>
          </cell>
          <cell r="H84" t="str">
            <v>November</v>
          </cell>
          <cell r="I84" t="str">
            <v>December</v>
          </cell>
          <cell r="J84" t="str">
            <v>January</v>
          </cell>
          <cell r="K84" t="str">
            <v>February</v>
          </cell>
          <cell r="L84" t="str">
            <v>March</v>
          </cell>
          <cell r="M84" t="str">
            <v>April</v>
          </cell>
          <cell r="N84" t="str">
            <v>May</v>
          </cell>
          <cell r="O84" t="str">
            <v>June</v>
          </cell>
        </row>
        <row r="87">
          <cell r="D87">
            <v>5308321</v>
          </cell>
          <cell r="E87">
            <v>5308321</v>
          </cell>
          <cell r="F87">
            <v>5308321</v>
          </cell>
          <cell r="G87">
            <v>5308321</v>
          </cell>
          <cell r="H87">
            <v>5308321</v>
          </cell>
          <cell r="I87">
            <v>5308321</v>
          </cell>
          <cell r="J87">
            <v>5308321</v>
          </cell>
          <cell r="K87">
            <v>5308321</v>
          </cell>
        </row>
        <row r="88">
          <cell r="D88">
            <v>5400000</v>
          </cell>
          <cell r="E88">
            <v>5400000</v>
          </cell>
          <cell r="F88">
            <v>5400000</v>
          </cell>
          <cell r="G88">
            <v>5400000</v>
          </cell>
          <cell r="H88">
            <v>5400000</v>
          </cell>
          <cell r="I88">
            <v>5400000</v>
          </cell>
          <cell r="J88">
            <v>5400000</v>
          </cell>
          <cell r="K88">
            <v>5400000</v>
          </cell>
          <cell r="L88">
            <v>5400000</v>
          </cell>
          <cell r="M88">
            <v>5400000</v>
          </cell>
          <cell r="N88">
            <v>5400000</v>
          </cell>
          <cell r="O88">
            <v>5400000</v>
          </cell>
        </row>
        <row r="89">
          <cell r="D89">
            <v>5400000</v>
          </cell>
          <cell r="E89">
            <v>5308000</v>
          </cell>
          <cell r="F89">
            <v>5308000</v>
          </cell>
          <cell r="G89">
            <v>5308000</v>
          </cell>
          <cell r="H89">
            <v>5308000</v>
          </cell>
          <cell r="I89">
            <v>5308000</v>
          </cell>
          <cell r="J89">
            <v>5308000</v>
          </cell>
          <cell r="K89">
            <v>5308000</v>
          </cell>
          <cell r="L89">
            <v>5308000</v>
          </cell>
          <cell r="M89">
            <v>5308000</v>
          </cell>
          <cell r="N89">
            <v>5308000</v>
          </cell>
          <cell r="O89">
            <v>5308000</v>
          </cell>
        </row>
        <row r="90">
          <cell r="D90">
            <v>3400000</v>
          </cell>
          <cell r="E90">
            <v>5308321</v>
          </cell>
          <cell r="F90">
            <v>5308321</v>
          </cell>
          <cell r="G90">
            <v>5308321</v>
          </cell>
          <cell r="H90">
            <v>5308321</v>
          </cell>
          <cell r="I90">
            <v>5308321</v>
          </cell>
          <cell r="J90">
            <v>5308321</v>
          </cell>
          <cell r="K90">
            <v>5308321</v>
          </cell>
          <cell r="L90">
            <v>5308321</v>
          </cell>
          <cell r="M90">
            <v>0</v>
          </cell>
          <cell r="N90">
            <v>0</v>
          </cell>
          <cell r="O90">
            <v>0</v>
          </cell>
        </row>
        <row r="91">
          <cell r="D91">
            <v>3400000</v>
          </cell>
          <cell r="E91">
            <v>3400000</v>
          </cell>
          <cell r="F91">
            <v>3400000</v>
          </cell>
          <cell r="G91">
            <v>3400000</v>
          </cell>
          <cell r="H91">
            <v>3400000</v>
          </cell>
          <cell r="I91">
            <v>3400000</v>
          </cell>
          <cell r="J91">
            <v>3400000</v>
          </cell>
          <cell r="K91">
            <v>3400000</v>
          </cell>
          <cell r="L91">
            <v>3400000</v>
          </cell>
          <cell r="M91">
            <v>3400000</v>
          </cell>
          <cell r="N91">
            <v>3400000</v>
          </cell>
          <cell r="O91">
            <v>3400000</v>
          </cell>
        </row>
        <row r="95">
          <cell r="D95">
            <v>11548998.330000002</v>
          </cell>
          <cell r="E95">
            <v>11057375.829999998</v>
          </cell>
          <cell r="F95">
            <v>10956610.259999998</v>
          </cell>
          <cell r="G95">
            <v>10890648.239999996</v>
          </cell>
          <cell r="H95">
            <v>10855227.419999998</v>
          </cell>
          <cell r="I95">
            <v>11104318.559999999</v>
          </cell>
          <cell r="J95">
            <v>11032673.449999999</v>
          </cell>
          <cell r="K95">
            <v>10899144.979999999</v>
          </cell>
          <cell r="L95">
            <v>11139987.870000001</v>
          </cell>
          <cell r="M95">
            <v>10973813.4</v>
          </cell>
          <cell r="N95">
            <v>10640682.119999999</v>
          </cell>
          <cell r="O95">
            <v>11087307.570000004</v>
          </cell>
        </row>
        <row r="99">
          <cell r="D99">
            <v>49385</v>
          </cell>
          <cell r="E99">
            <v>43435</v>
          </cell>
          <cell r="F99">
            <v>37485</v>
          </cell>
          <cell r="G99">
            <v>31535</v>
          </cell>
          <cell r="H99">
            <v>25585</v>
          </cell>
          <cell r="I99">
            <v>19635</v>
          </cell>
          <cell r="J99">
            <v>13685</v>
          </cell>
          <cell r="K99">
            <v>7735</v>
          </cell>
          <cell r="L99">
            <v>1785</v>
          </cell>
        </row>
        <row r="102">
          <cell r="D102">
            <v>55334</v>
          </cell>
          <cell r="E102">
            <v>49385</v>
          </cell>
          <cell r="F102">
            <v>43435</v>
          </cell>
          <cell r="G102">
            <v>37485</v>
          </cell>
          <cell r="H102">
            <v>31535</v>
          </cell>
          <cell r="I102">
            <v>25585</v>
          </cell>
          <cell r="J102">
            <v>19635</v>
          </cell>
          <cell r="K102">
            <v>13685</v>
          </cell>
          <cell r="L102">
            <v>7735</v>
          </cell>
          <cell r="M102">
            <v>1785</v>
          </cell>
          <cell r="N102">
            <v>0</v>
          </cell>
          <cell r="O102">
            <v>0</v>
          </cell>
        </row>
        <row r="103">
          <cell r="O103">
            <v>55334</v>
          </cell>
        </row>
        <row r="108">
          <cell r="G108">
            <v>5295</v>
          </cell>
          <cell r="H108">
            <v>5295</v>
          </cell>
          <cell r="I108">
            <v>5295</v>
          </cell>
          <cell r="J108">
            <v>5295</v>
          </cell>
          <cell r="K108">
            <v>5295</v>
          </cell>
          <cell r="L108">
            <v>5295</v>
          </cell>
          <cell r="M108">
            <v>5295</v>
          </cell>
          <cell r="N108">
            <v>5295</v>
          </cell>
          <cell r="O108">
            <v>5295</v>
          </cell>
        </row>
        <row r="113">
          <cell r="I113">
            <v>1</v>
          </cell>
          <cell r="J113">
            <v>1</v>
          </cell>
          <cell r="K113">
            <v>1</v>
          </cell>
        </row>
        <row r="114">
          <cell r="J114">
            <v>1</v>
          </cell>
          <cell r="K114">
            <v>1</v>
          </cell>
          <cell r="L114">
            <v>1</v>
          </cell>
          <cell r="M114">
            <v>0</v>
          </cell>
          <cell r="N114">
            <v>0</v>
          </cell>
          <cell r="O114">
            <v>0</v>
          </cell>
        </row>
        <row r="117">
          <cell r="D117">
            <v>1419</v>
          </cell>
          <cell r="E117">
            <v>1152</v>
          </cell>
          <cell r="F117">
            <v>966</v>
          </cell>
          <cell r="G117">
            <v>797</v>
          </cell>
          <cell r="H117">
            <v>1106</v>
          </cell>
          <cell r="I117">
            <v>886</v>
          </cell>
          <cell r="K117">
            <v>24</v>
          </cell>
        </row>
        <row r="120">
          <cell r="D120">
            <v>99</v>
          </cell>
          <cell r="E120">
            <v>1419</v>
          </cell>
          <cell r="F120">
            <v>1152</v>
          </cell>
          <cell r="G120">
            <v>966</v>
          </cell>
          <cell r="H120">
            <v>797</v>
          </cell>
          <cell r="I120">
            <v>1106</v>
          </cell>
          <cell r="J120">
            <v>886</v>
          </cell>
          <cell r="K120">
            <v>0</v>
          </cell>
          <cell r="L120">
            <v>24</v>
          </cell>
          <cell r="M120">
            <v>0</v>
          </cell>
          <cell r="N120">
            <v>0</v>
          </cell>
          <cell r="O120">
            <v>0</v>
          </cell>
        </row>
        <row r="121">
          <cell r="D121">
            <v>992</v>
          </cell>
          <cell r="E121">
            <v>1904</v>
          </cell>
          <cell r="F121">
            <v>1852</v>
          </cell>
          <cell r="G121">
            <v>2189</v>
          </cell>
          <cell r="H121">
            <v>1922</v>
          </cell>
          <cell r="I121">
            <v>2189</v>
          </cell>
          <cell r="J121">
            <v>867</v>
          </cell>
          <cell r="K121">
            <v>155</v>
          </cell>
          <cell r="L121">
            <v>106</v>
          </cell>
          <cell r="M121">
            <v>12</v>
          </cell>
          <cell r="N121">
            <v>65</v>
          </cell>
          <cell r="O121">
            <v>99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9">
          <cell r="D129">
            <v>1917</v>
          </cell>
          <cell r="E129">
            <v>1917</v>
          </cell>
          <cell r="F129">
            <v>1917</v>
          </cell>
          <cell r="G129">
            <v>1917</v>
          </cell>
          <cell r="H129">
            <v>1917</v>
          </cell>
          <cell r="I129">
            <v>1917</v>
          </cell>
          <cell r="J129">
            <v>1917</v>
          </cell>
          <cell r="K129">
            <v>1917</v>
          </cell>
          <cell r="L129">
            <v>1917</v>
          </cell>
          <cell r="M129">
            <v>1917</v>
          </cell>
          <cell r="N129">
            <v>1917</v>
          </cell>
          <cell r="O129">
            <v>1917</v>
          </cell>
        </row>
        <row r="131">
          <cell r="D131">
            <v>1917</v>
          </cell>
          <cell r="E131">
            <v>1917</v>
          </cell>
          <cell r="F131">
            <v>1917</v>
          </cell>
          <cell r="G131">
            <v>1917</v>
          </cell>
          <cell r="H131">
            <v>1917</v>
          </cell>
          <cell r="I131">
            <v>1917</v>
          </cell>
          <cell r="J131">
            <v>1917</v>
          </cell>
          <cell r="K131">
            <v>1917</v>
          </cell>
          <cell r="L131">
            <v>1917</v>
          </cell>
          <cell r="M131">
            <v>1917</v>
          </cell>
          <cell r="N131">
            <v>1917</v>
          </cell>
          <cell r="O131">
            <v>1917</v>
          </cell>
        </row>
        <row r="133">
          <cell r="D133">
            <v>1917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7">
          <cell r="I137">
            <v>2256</v>
          </cell>
          <cell r="J137">
            <v>2578</v>
          </cell>
          <cell r="K137">
            <v>2985</v>
          </cell>
          <cell r="L137">
            <v>3486</v>
          </cell>
          <cell r="M137">
            <v>3159</v>
          </cell>
          <cell r="N137">
            <v>3281</v>
          </cell>
          <cell r="O137">
            <v>4190</v>
          </cell>
        </row>
        <row r="138">
          <cell r="J138">
            <v>407</v>
          </cell>
          <cell r="K138">
            <v>501</v>
          </cell>
          <cell r="L138">
            <v>-327</v>
          </cell>
          <cell r="M138">
            <v>122</v>
          </cell>
          <cell r="N138">
            <v>909</v>
          </cell>
          <cell r="O138">
            <v>-4190</v>
          </cell>
        </row>
        <row r="139">
          <cell r="J139">
            <v>501</v>
          </cell>
          <cell r="K139">
            <v>-327</v>
          </cell>
          <cell r="L139">
            <v>122</v>
          </cell>
          <cell r="M139">
            <v>909</v>
          </cell>
          <cell r="N139">
            <v>-4190</v>
          </cell>
          <cell r="O139" t="str">
            <v>check</v>
          </cell>
        </row>
        <row r="140">
          <cell r="J140">
            <v>-327</v>
          </cell>
          <cell r="K140">
            <v>122</v>
          </cell>
          <cell r="L140">
            <v>909</v>
          </cell>
          <cell r="M140">
            <v>-4190</v>
          </cell>
          <cell r="N140" t="str">
            <v>check</v>
          </cell>
          <cell r="O140" t="str">
            <v>check</v>
          </cell>
        </row>
        <row r="142">
          <cell r="D142" t="str">
            <v>July</v>
          </cell>
          <cell r="E142" t="str">
            <v>August</v>
          </cell>
          <cell r="F142" t="str">
            <v>September</v>
          </cell>
          <cell r="G142" t="str">
            <v>October</v>
          </cell>
          <cell r="H142" t="str">
            <v>November</v>
          </cell>
          <cell r="I142" t="str">
            <v>December</v>
          </cell>
          <cell r="J142" t="str">
            <v>January</v>
          </cell>
          <cell r="K142" t="str">
            <v>February</v>
          </cell>
          <cell r="L142" t="str">
            <v>March</v>
          </cell>
          <cell r="M142" t="str">
            <v>April</v>
          </cell>
          <cell r="N142" t="str">
            <v>May</v>
          </cell>
          <cell r="O142" t="str">
            <v>June</v>
          </cell>
        </row>
        <row r="144">
          <cell r="K144" t="str">
            <v>Feb 2010 now includes design scrap</v>
          </cell>
        </row>
        <row r="145">
          <cell r="I145">
            <v>542</v>
          </cell>
          <cell r="J145">
            <v>1306</v>
          </cell>
          <cell r="K145">
            <v>3569</v>
          </cell>
        </row>
        <row r="146">
          <cell r="E146" t="str">
            <v xml:space="preserve">   ='P&amp;L'!I49</v>
          </cell>
          <cell r="I146">
            <v>203099.6</v>
          </cell>
          <cell r="J146">
            <v>267293.74</v>
          </cell>
          <cell r="K146">
            <v>155429.56</v>
          </cell>
        </row>
        <row r="147">
          <cell r="D147" t="e">
            <v>#DIV/0!</v>
          </cell>
          <cell r="E147" t="e">
            <v>#VALUE!</v>
          </cell>
          <cell r="F147" t="e">
            <v>#DIV/0!</v>
          </cell>
          <cell r="G147" t="e">
            <v>#DIV/0!</v>
          </cell>
          <cell r="H147" t="e">
            <v>#DIV/0!</v>
          </cell>
          <cell r="I147">
            <v>2.6686413956502129E-3</v>
          </cell>
          <cell r="J147">
            <v>4.8860104243369116E-3</v>
          </cell>
          <cell r="K147">
            <v>2.2962170130314982E-2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</row>
        <row r="148">
          <cell r="E148" t="e">
            <v>#DIV/0!</v>
          </cell>
          <cell r="F148" t="e">
            <v>#VALUE!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2.6686413956502129E-3</v>
          </cell>
          <cell r="K148">
            <v>4.8860104243369116E-3</v>
          </cell>
          <cell r="L148">
            <v>2.2962170130314982E-2</v>
          </cell>
          <cell r="M148" t="e">
            <v>#DIV/0!</v>
          </cell>
          <cell r="N148" t="e">
            <v>#DIV/0!</v>
          </cell>
          <cell r="O148" t="e">
            <v>#DIV/0!</v>
          </cell>
        </row>
      </sheetData>
      <sheetData sheetId="6" refreshError="1"/>
      <sheetData sheetId="7" refreshError="1"/>
      <sheetData sheetId="8" refreshError="1">
        <row r="12">
          <cell r="AS12">
            <v>1</v>
          </cell>
          <cell r="AT12">
            <v>2</v>
          </cell>
          <cell r="AU12">
            <v>3</v>
          </cell>
          <cell r="AV12">
            <v>4</v>
          </cell>
          <cell r="AW12">
            <v>5</v>
          </cell>
          <cell r="AX12">
            <v>6</v>
          </cell>
          <cell r="AY12">
            <v>7</v>
          </cell>
          <cell r="AZ12">
            <v>8</v>
          </cell>
          <cell r="BA12">
            <v>9</v>
          </cell>
          <cell r="BB12">
            <v>10</v>
          </cell>
          <cell r="BC12">
            <v>11</v>
          </cell>
          <cell r="BD12">
            <v>12</v>
          </cell>
        </row>
        <row r="16">
          <cell r="AS16">
            <v>1036</v>
          </cell>
          <cell r="AT16">
            <v>1762</v>
          </cell>
          <cell r="AU16">
            <v>2666</v>
          </cell>
          <cell r="AV16">
            <v>3625</v>
          </cell>
          <cell r="AW16">
            <v>4513</v>
          </cell>
          <cell r="AX16">
            <v>5256</v>
          </cell>
          <cell r="AY16">
            <v>6246</v>
          </cell>
          <cell r="AZ16">
            <v>7106</v>
          </cell>
          <cell r="BA16">
            <v>8189</v>
          </cell>
          <cell r="BB16">
            <v>9242</v>
          </cell>
          <cell r="BC16">
            <v>9962</v>
          </cell>
          <cell r="BD16">
            <v>11069</v>
          </cell>
        </row>
        <row r="18">
          <cell r="AS18">
            <v>527</v>
          </cell>
          <cell r="AT18">
            <v>914</v>
          </cell>
          <cell r="AU18">
            <v>1399</v>
          </cell>
          <cell r="AV18">
            <v>1885</v>
          </cell>
          <cell r="AW18">
            <v>2343</v>
          </cell>
          <cell r="AX18">
            <v>2762</v>
          </cell>
          <cell r="AY18">
            <v>3291</v>
          </cell>
          <cell r="AZ18">
            <v>3744</v>
          </cell>
          <cell r="BA18">
            <v>4335</v>
          </cell>
          <cell r="BB18">
            <v>4875</v>
          </cell>
          <cell r="BC18">
            <v>5278</v>
          </cell>
          <cell r="BD18">
            <v>5831</v>
          </cell>
        </row>
        <row r="20">
          <cell r="AS20">
            <v>509</v>
          </cell>
          <cell r="AT20">
            <v>848</v>
          </cell>
          <cell r="AU20">
            <v>1267</v>
          </cell>
          <cell r="AV20">
            <v>1740</v>
          </cell>
          <cell r="AW20">
            <v>2170</v>
          </cell>
          <cell r="AX20">
            <v>2494</v>
          </cell>
          <cell r="AY20">
            <v>2955</v>
          </cell>
          <cell r="AZ20">
            <v>3362</v>
          </cell>
          <cell r="BA20">
            <v>3854</v>
          </cell>
          <cell r="BB20">
            <v>4367</v>
          </cell>
          <cell r="BC20">
            <v>4684</v>
          </cell>
          <cell r="BD20">
            <v>5238</v>
          </cell>
        </row>
        <row r="24">
          <cell r="AS24">
            <v>430</v>
          </cell>
          <cell r="AT24">
            <v>682</v>
          </cell>
          <cell r="AU24">
            <v>1021</v>
          </cell>
          <cell r="AV24">
            <v>1410</v>
          </cell>
          <cell r="AW24">
            <v>1755</v>
          </cell>
          <cell r="AX24">
            <v>1999</v>
          </cell>
          <cell r="AY24">
            <v>2376</v>
          </cell>
          <cell r="AZ24">
            <v>2699</v>
          </cell>
          <cell r="BA24">
            <v>3108</v>
          </cell>
          <cell r="BB24">
            <v>3538</v>
          </cell>
          <cell r="BC24">
            <v>3775</v>
          </cell>
          <cell r="BD24">
            <v>4243</v>
          </cell>
        </row>
        <row r="32">
          <cell r="AS32">
            <v>281</v>
          </cell>
          <cell r="AT32">
            <v>400</v>
          </cell>
          <cell r="AU32">
            <v>606</v>
          </cell>
          <cell r="AV32">
            <v>860</v>
          </cell>
          <cell r="AW32">
            <v>1071</v>
          </cell>
          <cell r="AX32">
            <v>1167</v>
          </cell>
          <cell r="AY32">
            <v>1405</v>
          </cell>
          <cell r="AZ32">
            <v>1595</v>
          </cell>
          <cell r="BA32">
            <v>1864</v>
          </cell>
          <cell r="BB32">
            <v>2161</v>
          </cell>
          <cell r="BC32">
            <v>2266</v>
          </cell>
          <cell r="BD32">
            <v>2599</v>
          </cell>
        </row>
        <row r="36">
          <cell r="AS36">
            <v>47</v>
          </cell>
          <cell r="AT36">
            <v>96</v>
          </cell>
          <cell r="AU36">
            <v>146</v>
          </cell>
          <cell r="AV36">
            <v>197</v>
          </cell>
          <cell r="AW36">
            <v>251</v>
          </cell>
          <cell r="AX36">
            <v>308</v>
          </cell>
          <cell r="AY36">
            <v>366</v>
          </cell>
          <cell r="AZ36">
            <v>426</v>
          </cell>
          <cell r="BA36">
            <v>489</v>
          </cell>
          <cell r="BB36">
            <v>553</v>
          </cell>
          <cell r="BC36">
            <v>621</v>
          </cell>
          <cell r="BD36">
            <v>693</v>
          </cell>
        </row>
        <row r="38">
          <cell r="AS38">
            <v>328</v>
          </cell>
          <cell r="AT38">
            <v>496</v>
          </cell>
          <cell r="AU38">
            <v>752</v>
          </cell>
          <cell r="AV38">
            <v>1057</v>
          </cell>
          <cell r="AW38">
            <v>1322</v>
          </cell>
          <cell r="AX38">
            <v>1475</v>
          </cell>
          <cell r="AY38">
            <v>1771</v>
          </cell>
          <cell r="AZ38">
            <v>2021</v>
          </cell>
          <cell r="BA38">
            <v>2353</v>
          </cell>
          <cell r="BB38">
            <v>2714</v>
          </cell>
          <cell r="BC38">
            <v>2887</v>
          </cell>
          <cell r="BD38">
            <v>3292</v>
          </cell>
        </row>
        <row r="40">
          <cell r="AS40">
            <v>91</v>
          </cell>
          <cell r="AT40">
            <v>135</v>
          </cell>
          <cell r="AU40">
            <v>204</v>
          </cell>
          <cell r="AV40">
            <v>288</v>
          </cell>
          <cell r="AW40">
            <v>359</v>
          </cell>
          <cell r="AX40">
            <v>396</v>
          </cell>
          <cell r="AY40">
            <v>473</v>
          </cell>
          <cell r="AZ40">
            <v>538</v>
          </cell>
          <cell r="BA40">
            <v>624</v>
          </cell>
          <cell r="BB40">
            <v>719</v>
          </cell>
          <cell r="BC40">
            <v>758</v>
          </cell>
          <cell r="BD40">
            <v>864</v>
          </cell>
        </row>
        <row r="42">
          <cell r="AS42">
            <v>237</v>
          </cell>
          <cell r="AT42">
            <v>361</v>
          </cell>
          <cell r="AU42">
            <v>548</v>
          </cell>
          <cell r="AV42">
            <v>769</v>
          </cell>
          <cell r="AW42">
            <v>963</v>
          </cell>
          <cell r="AX42">
            <v>1079</v>
          </cell>
          <cell r="AY42">
            <v>1298</v>
          </cell>
          <cell r="AZ42">
            <v>1483</v>
          </cell>
          <cell r="BA42">
            <v>1729</v>
          </cell>
          <cell r="BB42">
            <v>1995</v>
          </cell>
          <cell r="BC42">
            <v>2129</v>
          </cell>
          <cell r="BD42">
            <v>2428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SUMMARY GRAPH"/>
      <sheetName val="P&amp;L"/>
      <sheetName val="FIXED"/>
      <sheetName val="ASSETS"/>
      <sheetName val="SALES"/>
      <sheetName val="DRS-CRS"/>
      <sheetName val="CASH"/>
      <sheetName val="BAL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P"/>
      <sheetName val="Delta"/>
      <sheetName val="KPI"/>
      <sheetName val="MDs T"/>
      <sheetName val="Import"/>
      <sheetName val="E3 Import"/>
      <sheetName val="Cumulative"/>
      <sheetName val="CF E3vE2"/>
      <sheetName val="CF-Grp"/>
      <sheetName val="Summary"/>
      <sheetName val="By Qtr"/>
      <sheetName val="Rec'bles"/>
      <sheetName val="Obal Var"/>
      <sheetName val="WC Days"/>
      <sheetName val="P&amp;L"/>
      <sheetName val="PL Summ"/>
      <sheetName val="Cash Calcs"/>
      <sheetName val="CAPEX"/>
      <sheetName val="WCap Calc"/>
      <sheetName val="not updated"/>
      <sheetName val="NOTES  ASSUMPTIONS"/>
      <sheetName val="FX"/>
      <sheetName val="BRIDGE"/>
      <sheetName val="Sales"/>
      <sheetName val="Mats"/>
      <sheetName val="ANTI DUMPING"/>
      <sheetName val="Est Ovd"/>
      <sheetName val="Prodn Ohds"/>
      <sheetName val="QA_RD"/>
      <sheetName val="Freight"/>
      <sheetName val="Dir lab"/>
      <sheetName val="Hol Acc"/>
      <sheetName val="Ind Lab"/>
      <sheetName val="Sales Lab"/>
      <sheetName val="USA"/>
      <sheetName val="S_M"/>
      <sheetName val="Admin Lab"/>
      <sheetName val="Sls Motor"/>
      <sheetName val="Admin Motor"/>
      <sheetName val="Admin Oth"/>
      <sheetName val="FA- TOTAL"/>
      <sheetName val="FA 2014"/>
      <sheetName val="FS- ADDS 2013"/>
      <sheetName val="FA - EXISTING"/>
      <sheetName val="TB P&amp;L"/>
      <sheetName val="TB ACTUALS BALANCE SHEETS"/>
    </sheetNames>
    <sheetDataSet>
      <sheetData sheetId="0"/>
      <sheetData sheetId="1"/>
      <sheetData sheetId="2"/>
      <sheetData sheetId="3"/>
      <sheetData sheetId="4">
        <row r="106">
          <cell r="Q106">
            <v>-33828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G11">
            <v>353451</v>
          </cell>
        </row>
      </sheetData>
      <sheetData sheetId="15"/>
      <sheetData sheetId="16"/>
      <sheetData sheetId="17"/>
      <sheetData sheetId="18"/>
      <sheetData sheetId="19">
        <row r="4">
          <cell r="D4" t="str">
            <v>BUDGET</v>
          </cell>
        </row>
      </sheetData>
      <sheetData sheetId="20"/>
      <sheetData sheetId="21">
        <row r="9">
          <cell r="C9">
            <v>1.5</v>
          </cell>
        </row>
        <row r="13">
          <cell r="C13">
            <v>11.8</v>
          </cell>
        </row>
      </sheetData>
      <sheetData sheetId="22"/>
      <sheetData sheetId="23">
        <row r="13">
          <cell r="E13">
            <v>609207</v>
          </cell>
        </row>
      </sheetData>
      <sheetData sheetId="24"/>
      <sheetData sheetId="25"/>
      <sheetData sheetId="26">
        <row r="14">
          <cell r="J14">
            <v>23319</v>
          </cell>
        </row>
      </sheetData>
      <sheetData sheetId="27">
        <row r="7">
          <cell r="D7">
            <v>0</v>
          </cell>
        </row>
      </sheetData>
      <sheetData sheetId="28"/>
      <sheetData sheetId="29">
        <row r="23">
          <cell r="D23">
            <v>48418.96</v>
          </cell>
        </row>
      </sheetData>
      <sheetData sheetId="30">
        <row r="14">
          <cell r="C14">
            <v>75323</v>
          </cell>
        </row>
      </sheetData>
      <sheetData sheetId="31"/>
      <sheetData sheetId="32">
        <row r="11">
          <cell r="B11">
            <v>0</v>
          </cell>
        </row>
      </sheetData>
      <sheetData sheetId="33">
        <row r="14">
          <cell r="C14">
            <v>55169</v>
          </cell>
        </row>
      </sheetData>
      <sheetData sheetId="34"/>
      <sheetData sheetId="35">
        <row r="7">
          <cell r="E7">
            <v>0</v>
          </cell>
        </row>
      </sheetData>
      <sheetData sheetId="36">
        <row r="16">
          <cell r="C16">
            <v>47433</v>
          </cell>
        </row>
      </sheetData>
      <sheetData sheetId="37">
        <row r="15">
          <cell r="C15">
            <v>8891</v>
          </cell>
        </row>
      </sheetData>
      <sheetData sheetId="38">
        <row r="13">
          <cell r="D13">
            <v>5658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HEADS"/>
      <sheetName val="P&amp;L BY P LINE"/>
      <sheetName val="Input TB"/>
      <sheetName val="MD TABLE"/>
      <sheetName val="MARGINS FOR REPORT"/>
      <sheetName val="stats for report"/>
      <sheetName val="SALES FOR REPORT"/>
      <sheetName val="P&amp;L SUMM"/>
      <sheetName val="MONTH MOVEMENTS"/>
      <sheetName val="TO UPDATE PRE MONTH END"/>
      <sheetName val="MATERIALS"/>
      <sheetName val="CASHFLOW_DATA"/>
      <sheetName val="E3 import"/>
      <sheetName val="Import"/>
      <sheetName val="Sheet1"/>
      <sheetName val="DATA SHEET"/>
      <sheetName val="CFLOW_ACT"/>
      <sheetName val="E2 import"/>
      <sheetName val="2 - NEW CPA"/>
      <sheetName val="ESTIMATE"/>
      <sheetName val="P&amp;L"/>
      <sheetName val="Estimate 2"/>
      <sheetName val="New Import"/>
      <sheetName val="5 - WorkCap"/>
      <sheetName val="1 - Front"/>
      <sheetName val="Index"/>
      <sheetName val="3 - P&amp;L"/>
      <sheetName val="Budget"/>
      <sheetName val="4 - BalSht"/>
      <sheetName val="5a - TWC"/>
      <sheetName val="5b - COUNTBACK DAYS"/>
      <sheetName val="5c - DRs &amp; CRs Days"/>
      <sheetName val="E1"/>
      <sheetName val="5d - Days"/>
      <sheetName val="6 - AgedDe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C7">
            <v>11</v>
          </cell>
        </row>
      </sheetData>
      <sheetData sheetId="16"/>
      <sheetData sheetId="17"/>
      <sheetData sheetId="18"/>
      <sheetData sheetId="19"/>
      <sheetData sheetId="20">
        <row r="1">
          <cell r="Z1">
            <v>12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 list"/>
      <sheetName val="Summary"/>
      <sheetName val="Items to be reviewed LC &amp; AM"/>
      <sheetName val="overdue "/>
      <sheetName val="KPMG"/>
    </sheetNames>
    <sheetDataSet>
      <sheetData sheetId="0">
        <row r="2">
          <cell r="H2" t="str">
            <v>Warren Roberts</v>
          </cell>
        </row>
        <row r="3">
          <cell r="H3" t="str">
            <v>Les White</v>
          </cell>
        </row>
        <row r="4">
          <cell r="H4" t="str">
            <v>Matthew Knight</v>
          </cell>
        </row>
        <row r="5">
          <cell r="H5" t="str">
            <v>Linda Cunningham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"/>
      <sheetName val="CAPEX"/>
      <sheetName val="E3"/>
      <sheetName val="NOTES  ASSUMPTIONS"/>
      <sheetName val="Import"/>
      <sheetName val="P&amp;L Format"/>
      <sheetName val="P&amp;L FORMAT SUMMARY"/>
      <sheetName val="BRIDGE"/>
      <sheetName val="Working Capital BUDGET"/>
      <sheetName val="FRANGOS 2010"/>
      <sheetName val="LEASES"/>
      <sheetName val="ACTUALS 2010"/>
      <sheetName val="FX RATES"/>
      <sheetName val="SALES"/>
      <sheetName val="Materials"/>
      <sheetName val="MATERIALS HISTORY"/>
      <sheetName val="Transport"/>
      <sheetName val="DIRECT Labour"/>
      <sheetName val="Establishment"/>
      <sheetName val="Prodn Ohds"/>
      <sheetName val="Indirect Labour"/>
      <sheetName val="Selling Lab"/>
      <sheetName val="Selling Marketing"/>
      <sheetName val="Selling Motor"/>
      <sheetName val="USA SUMMARY PAGE"/>
      <sheetName val="Admin Lab"/>
      <sheetName val="Admin Motor Travel Exp"/>
      <sheetName val="Admin Other"/>
      <sheetName val="PAYROLL ASUMPTIONS"/>
      <sheetName val="TO DO"/>
      <sheetName val="FIXED ASSETS - TOTAL"/>
      <sheetName val="FIXED ASSETS - EXISTING"/>
      <sheetName val="FIXED ASSETS - ADDITIONS 2010"/>
      <sheetName val="FIXED ASSETS - ADDITIONS 2011"/>
      <sheetName val="STRATEGY"/>
      <sheetName val="2010 P&amp;L PAGE SUMMARY"/>
      <sheetName val="CPA STYLE"/>
      <sheetName val="CALCS  ADMIN OTHER"/>
      <sheetName val="CALCS  RENT &amp;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9">
          <cell r="C9">
            <v>1.48</v>
          </cell>
          <cell r="D9">
            <v>1.48</v>
          </cell>
          <cell r="E9">
            <v>1.48</v>
          </cell>
          <cell r="F9">
            <v>1.48</v>
          </cell>
          <cell r="G9">
            <v>1.48</v>
          </cell>
          <cell r="H9">
            <v>1.48</v>
          </cell>
          <cell r="I9">
            <v>1.48</v>
          </cell>
          <cell r="J9">
            <v>1.48</v>
          </cell>
          <cell r="K9">
            <v>1.48</v>
          </cell>
          <cell r="L9">
            <v>1.48</v>
          </cell>
          <cell r="M9">
            <v>1.48</v>
          </cell>
          <cell r="N9">
            <v>1.48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48">
          <cell r="N148">
            <v>0.05</v>
          </cell>
        </row>
      </sheetData>
      <sheetData sheetId="28">
        <row r="22">
          <cell r="I22">
            <v>50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Analysis - Board Pack"/>
      <sheetName val="Stock summary by PG"/>
      <sheetName val="Stock Summary by STN Cat"/>
      <sheetName val="Stock Report"/>
      <sheetName val="Quarantine Stock Details"/>
      <sheetName val="Reject Stock Details"/>
      <sheetName val="Look-Up"/>
    </sheetNames>
    <sheetDataSet>
      <sheetData sheetId="0"/>
      <sheetData sheetId="1"/>
      <sheetData sheetId="2"/>
      <sheetData sheetId="3">
        <row r="3">
          <cell r="B3">
            <v>43382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Introduction"/>
      <sheetName val="Instructions"/>
      <sheetName val="Contents"/>
      <sheetName val="QUERIES_CONTROL"/>
      <sheetName val="Comments"/>
      <sheetName val="Contents2"/>
      <sheetName val="Remuneration Accrual"/>
      <sheetName val="Entertaining"/>
      <sheetName val="Legal &amp; Professional fees"/>
      <sheetName val="Repairs"/>
      <sheetName val="Donations"/>
      <sheetName val="Capital in Revenue"/>
      <sheetName val="Dividends receivable"/>
      <sheetName val="Profit and loss account"/>
      <sheetName val="Cost of sales"/>
      <sheetName val="Distribution costs"/>
      <sheetName val="Administrative expenses"/>
      <sheetName val="Professional fees"/>
      <sheetName val="Car lease rental restriction  "/>
      <sheetName val="DROP_DOWN_OPTIONS"/>
      <sheetName val="Car lease rental restrictio_1"/>
      <sheetName val="Contents3"/>
      <sheetName val="Contents4"/>
      <sheetName val="Fixed Asset Summary"/>
      <sheetName val="Fixed Asset additions"/>
      <sheetName val="Fixed Asset disposals"/>
      <sheetName val="Provisions"/>
      <sheetName val="Donations to national charitie"/>
      <sheetName val="Reserves  - AEBP (St Helens) -"/>
      <sheetName val="Reserves  - Roof-Pro (Bedford)"/>
      <sheetName val="Pension adjustments"/>
      <sheetName val="Contents5"/>
      <sheetName val="Capital Gains"/>
      <sheetName val="Contents6"/>
      <sheetName val="Foreign Exchange"/>
      <sheetName val="CFCs"/>
      <sheetName val="Transfer Pricing"/>
      <sheetName val="Tax payments"/>
      <sheetName val="Penalties"/>
      <sheetName val="Loan relationships"/>
      <sheetName val="Contents7"/>
      <sheetName val="Chargeable Gains"/>
      <sheetName val="Contents8"/>
      <sheetName val="Warning Page - Macro's Disabled"/>
      <sheetName val="XML_CONTROL"/>
      <sheetName val="SYS_CONTROL"/>
      <sheetName val="VERSION_CONTROL"/>
      <sheetName val="BRANDING_CONTROL"/>
      <sheetName val="Menu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AEBP (St Helens)</v>
          </cell>
        </row>
        <row r="2">
          <cell r="A2" t="str">
            <v>Roof-Pro (Bedford)</v>
          </cell>
        </row>
      </sheetData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99FF"/>
    <pageSetUpPr fitToPage="1"/>
  </sheetPr>
  <dimension ref="B1:T66"/>
  <sheetViews>
    <sheetView showGridLines="0" zoomScaleNormal="100" workbookViewId="0">
      <pane xSplit="1" ySplit="8" topLeftCell="B9" activePane="bottomRight" state="frozen"/>
      <selection activeCell="L563" sqref="M563"/>
      <selection pane="topRight" activeCell="L563" sqref="M563"/>
      <selection pane="bottomLeft" activeCell="L563" sqref="M563"/>
      <selection pane="bottomRight" activeCell="G10" sqref="G10"/>
    </sheetView>
  </sheetViews>
  <sheetFormatPr defaultColWidth="8" defaultRowHeight="12.75" x14ac:dyDescent="0.2"/>
  <cols>
    <col min="1" max="1" width="1.85546875" style="113" customWidth="1"/>
    <col min="2" max="3" width="10.5703125" style="113" customWidth="1"/>
    <col min="4" max="4" width="10.5703125" style="113" hidden="1" customWidth="1"/>
    <col min="5" max="5" width="10.5703125" style="113" customWidth="1"/>
    <col min="6" max="6" width="0.85546875" style="113" customWidth="1"/>
    <col min="7" max="7" width="29.42578125" style="113" bestFit="1" customWidth="1"/>
    <col min="8" max="8" width="0.85546875" style="113" customWidth="1"/>
    <col min="9" max="10" width="10.5703125" style="113" customWidth="1"/>
    <col min="11" max="11" width="10.5703125" style="113" hidden="1" customWidth="1"/>
    <col min="12" max="12" width="10.5703125" style="113" customWidth="1"/>
    <col min="13" max="13" width="1.140625" style="113" customWidth="1"/>
    <col min="14" max="14" width="10.5703125" style="113" customWidth="1"/>
    <col min="15" max="15" width="10.5703125" style="113" hidden="1" customWidth="1"/>
    <col min="16" max="16" width="10.5703125" style="113" customWidth="1"/>
    <col min="17" max="17" width="1.42578125" style="113" customWidth="1"/>
    <col min="18" max="18" width="10.5703125" style="113" customWidth="1"/>
    <col min="19" max="19" width="10.5703125" style="113" hidden="1" customWidth="1"/>
    <col min="20" max="20" width="10.5703125" style="113" customWidth="1"/>
    <col min="21" max="16384" width="8" style="113"/>
  </cols>
  <sheetData>
    <row r="1" spans="2:20" s="111" customFormat="1" ht="24" customHeight="1" x14ac:dyDescent="0.35">
      <c r="B1" s="189" t="s">
        <v>403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</row>
    <row r="2" spans="2:20" s="111" customFormat="1" ht="24" customHeight="1" x14ac:dyDescent="0.35">
      <c r="B2" s="189" t="s">
        <v>479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2:20" s="111" customFormat="1" ht="24" customHeight="1" x14ac:dyDescent="0.35">
      <c r="B3" s="189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</row>
    <row r="4" spans="2:20" s="111" customFormat="1" ht="24" customHeight="1" x14ac:dyDescent="0.3"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</row>
    <row r="5" spans="2:20" ht="6.75" customHeight="1" x14ac:dyDescent="0.25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2:20" s="136" customFormat="1" ht="15" x14ac:dyDescent="0.25">
      <c r="B6" s="114" t="s">
        <v>370</v>
      </c>
      <c r="C6" s="115"/>
      <c r="D6" s="115"/>
      <c r="E6" s="116"/>
      <c r="F6" s="112"/>
      <c r="G6" s="112"/>
      <c r="H6" s="112"/>
      <c r="I6" s="114" t="s">
        <v>312</v>
      </c>
      <c r="J6" s="115"/>
      <c r="K6" s="115"/>
      <c r="L6" s="116"/>
      <c r="N6" s="114" t="s">
        <v>371</v>
      </c>
      <c r="O6" s="115"/>
      <c r="P6" s="116"/>
      <c r="R6" s="114" t="s">
        <v>372</v>
      </c>
      <c r="S6" s="115"/>
      <c r="T6" s="116"/>
    </row>
    <row r="7" spans="2:20" s="136" customFormat="1" ht="18" customHeight="1" x14ac:dyDescent="0.25">
      <c r="B7" s="117" t="s">
        <v>373</v>
      </c>
      <c r="C7" s="118" t="s">
        <v>374</v>
      </c>
      <c r="D7" s="118" t="s">
        <v>366</v>
      </c>
      <c r="E7" s="118" t="s">
        <v>375</v>
      </c>
      <c r="F7" s="112"/>
      <c r="G7" s="118" t="s">
        <v>376</v>
      </c>
      <c r="H7" s="112"/>
      <c r="I7" s="117" t="s">
        <v>373</v>
      </c>
      <c r="J7" s="118" t="str">
        <f>+C7</f>
        <v>Bud</v>
      </c>
      <c r="K7" s="118" t="str">
        <f>+D7</f>
        <v>Est</v>
      </c>
      <c r="L7" s="118" t="s">
        <v>375</v>
      </c>
      <c r="N7" s="118" t="str">
        <f>+J7</f>
        <v>Bud</v>
      </c>
      <c r="O7" s="118" t="str">
        <f>+K7</f>
        <v>Est</v>
      </c>
      <c r="P7" s="118" t="s">
        <v>375</v>
      </c>
      <c r="R7" s="119" t="str">
        <f>+"To hit "&amp;N7</f>
        <v>To hit Bud</v>
      </c>
      <c r="S7" s="119" t="str">
        <f>+"To hit "&amp;O7</f>
        <v>To hit Est</v>
      </c>
      <c r="T7" s="119" t="s">
        <v>377</v>
      </c>
    </row>
    <row r="8" spans="2:20" ht="6" customHeight="1" x14ac:dyDescent="0.25">
      <c r="B8" s="120"/>
      <c r="C8" s="120"/>
      <c r="D8" s="120"/>
      <c r="E8" s="120"/>
      <c r="F8" s="121"/>
      <c r="G8" s="122"/>
      <c r="H8" s="121"/>
      <c r="I8" s="120"/>
      <c r="J8" s="120"/>
      <c r="K8" s="120"/>
      <c r="L8" s="120"/>
    </row>
    <row r="9" spans="2:20" ht="21" customHeight="1" x14ac:dyDescent="0.25">
      <c r="B9" s="123"/>
      <c r="C9" s="124"/>
      <c r="D9" s="124"/>
      <c r="E9" s="124"/>
      <c r="F9" s="125"/>
      <c r="G9" s="126" t="s">
        <v>378</v>
      </c>
      <c r="H9" s="125"/>
      <c r="I9" s="123"/>
      <c r="J9" s="124"/>
      <c r="K9" s="124"/>
      <c r="L9" s="124"/>
      <c r="M9" s="127"/>
      <c r="N9" s="124"/>
      <c r="O9" s="124"/>
      <c r="P9" s="124"/>
      <c r="Q9" s="127"/>
      <c r="R9" s="124"/>
      <c r="S9" s="124"/>
      <c r="T9" s="124"/>
    </row>
    <row r="10" spans="2:20" ht="9.75" customHeight="1" x14ac:dyDescent="0.25">
      <c r="B10" s="128"/>
      <c r="C10" s="129"/>
      <c r="D10" s="129"/>
      <c r="E10" s="129"/>
      <c r="F10" s="130"/>
      <c r="G10" s="131"/>
      <c r="H10" s="130"/>
      <c r="I10" s="128"/>
      <c r="J10" s="129"/>
      <c r="K10" s="129"/>
      <c r="L10" s="129"/>
      <c r="M10" s="127"/>
      <c r="N10" s="129"/>
      <c r="O10" s="129"/>
      <c r="P10" s="129"/>
      <c r="Q10" s="127"/>
      <c r="R10" s="129"/>
      <c r="S10" s="129"/>
      <c r="T10" s="129"/>
    </row>
    <row r="11" spans="2:20" ht="15.75" customHeight="1" x14ac:dyDescent="0.25">
      <c r="B11" s="128"/>
      <c r="C11" s="129"/>
      <c r="D11" s="129"/>
      <c r="E11" s="129"/>
      <c r="F11" s="130"/>
      <c r="G11" s="131" t="s">
        <v>17</v>
      </c>
      <c r="H11" s="130"/>
      <c r="I11" s="128"/>
      <c r="J11" s="129"/>
      <c r="K11" s="129"/>
      <c r="L11" s="129"/>
      <c r="M11" s="127"/>
      <c r="N11" s="129"/>
      <c r="O11" s="129"/>
      <c r="P11" s="129"/>
      <c r="Q11" s="127"/>
      <c r="R11" s="129"/>
      <c r="S11" s="129"/>
      <c r="T11" s="129"/>
    </row>
    <row r="12" spans="2:20" ht="9.75" customHeight="1" x14ac:dyDescent="0.25">
      <c r="B12" s="128"/>
      <c r="C12" s="129"/>
      <c r="D12" s="129"/>
      <c r="E12" s="129"/>
      <c r="F12" s="130"/>
      <c r="G12" s="131"/>
      <c r="H12" s="130"/>
      <c r="I12" s="128"/>
      <c r="J12" s="129"/>
      <c r="K12" s="129"/>
      <c r="L12" s="129"/>
      <c r="M12" s="127"/>
      <c r="N12" s="129"/>
      <c r="O12" s="129"/>
      <c r="P12" s="129"/>
      <c r="Q12" s="127"/>
      <c r="R12" s="129"/>
      <c r="S12" s="129"/>
      <c r="T12" s="129"/>
    </row>
    <row r="13" spans="2:20" s="136" customFormat="1" ht="15.75" customHeight="1" x14ac:dyDescent="0.25">
      <c r="B13" s="132"/>
      <c r="C13" s="133"/>
      <c r="D13" s="133"/>
      <c r="E13" s="133"/>
      <c r="F13" s="125"/>
      <c r="G13" s="134" t="s">
        <v>379</v>
      </c>
      <c r="H13" s="125"/>
      <c r="I13" s="132"/>
      <c r="J13" s="133"/>
      <c r="K13" s="133"/>
      <c r="L13" s="133"/>
      <c r="M13" s="135"/>
      <c r="N13" s="133"/>
      <c r="O13" s="133"/>
      <c r="P13" s="133"/>
      <c r="Q13" s="135"/>
      <c r="R13" s="133"/>
      <c r="S13" s="133"/>
      <c r="T13" s="133"/>
    </row>
    <row r="14" spans="2:20" ht="3" customHeight="1" x14ac:dyDescent="0.25">
      <c r="B14" s="128"/>
      <c r="C14" s="129"/>
      <c r="D14" s="129"/>
      <c r="E14" s="129"/>
      <c r="F14" s="130"/>
      <c r="G14" s="131"/>
      <c r="H14" s="130"/>
      <c r="I14" s="128"/>
      <c r="J14" s="129"/>
      <c r="K14" s="129"/>
      <c r="L14" s="129"/>
      <c r="M14" s="127"/>
      <c r="N14" s="129"/>
      <c r="O14" s="129"/>
      <c r="P14" s="129"/>
      <c r="Q14" s="127"/>
      <c r="R14" s="129"/>
      <c r="S14" s="129"/>
      <c r="T14" s="129"/>
    </row>
    <row r="15" spans="2:20" s="183" customFormat="1" ht="14.25" customHeight="1" x14ac:dyDescent="0.2">
      <c r="B15" s="179"/>
      <c r="C15" s="180"/>
      <c r="D15" s="180"/>
      <c r="E15" s="180"/>
      <c r="F15" s="181"/>
      <c r="G15" s="182" t="s">
        <v>380</v>
      </c>
      <c r="H15" s="181"/>
      <c r="I15" s="179"/>
      <c r="J15" s="180"/>
      <c r="K15" s="180"/>
      <c r="L15" s="180"/>
      <c r="N15" s="180"/>
      <c r="O15" s="180"/>
      <c r="P15" s="180"/>
      <c r="R15" s="180"/>
      <c r="S15" s="180"/>
      <c r="T15" s="180"/>
    </row>
    <row r="16" spans="2:20" ht="9.75" customHeight="1" x14ac:dyDescent="0.25">
      <c r="B16" s="138"/>
      <c r="C16" s="139"/>
      <c r="D16" s="139"/>
      <c r="E16" s="139"/>
      <c r="F16" s="140"/>
      <c r="G16" s="131"/>
      <c r="H16" s="140"/>
      <c r="I16" s="138"/>
      <c r="J16" s="139"/>
      <c r="K16" s="139"/>
      <c r="L16" s="139"/>
      <c r="M16" s="127"/>
      <c r="N16" s="139"/>
      <c r="O16" s="139"/>
      <c r="P16" s="139"/>
      <c r="Q16" s="127"/>
      <c r="R16" s="139"/>
      <c r="S16" s="139"/>
      <c r="T16" s="139"/>
    </row>
    <row r="17" spans="2:20" ht="15.75" customHeight="1" x14ac:dyDescent="0.25">
      <c r="B17" s="128"/>
      <c r="C17" s="129"/>
      <c r="D17" s="129"/>
      <c r="E17" s="129"/>
      <c r="F17" s="130"/>
      <c r="G17" s="131" t="s">
        <v>381</v>
      </c>
      <c r="H17" s="130"/>
      <c r="I17" s="128"/>
      <c r="J17" s="129"/>
      <c r="K17" s="129"/>
      <c r="L17" s="129"/>
      <c r="M17" s="127"/>
      <c r="N17" s="129"/>
      <c r="O17" s="129"/>
      <c r="P17" s="129"/>
      <c r="Q17" s="127"/>
      <c r="R17" s="129"/>
      <c r="S17" s="129"/>
      <c r="T17" s="129"/>
    </row>
    <row r="18" spans="2:20" ht="9.75" customHeight="1" x14ac:dyDescent="0.25">
      <c r="B18" s="138"/>
      <c r="C18" s="139"/>
      <c r="D18" s="139"/>
      <c r="E18" s="139"/>
      <c r="F18" s="140"/>
      <c r="G18" s="131"/>
      <c r="H18" s="140"/>
      <c r="I18" s="138"/>
      <c r="J18" s="139"/>
      <c r="K18" s="139"/>
      <c r="L18" s="139"/>
      <c r="M18" s="127"/>
      <c r="N18" s="139"/>
      <c r="O18" s="139"/>
      <c r="P18" s="139"/>
      <c r="Q18" s="127"/>
      <c r="R18" s="139"/>
      <c r="S18" s="139"/>
      <c r="T18" s="139"/>
    </row>
    <row r="19" spans="2:20" ht="15.75" customHeight="1" x14ac:dyDescent="0.25">
      <c r="B19" s="128"/>
      <c r="C19" s="129"/>
      <c r="D19" s="129"/>
      <c r="E19" s="129"/>
      <c r="F19" s="130"/>
      <c r="G19" s="131" t="s">
        <v>382</v>
      </c>
      <c r="H19" s="130"/>
      <c r="I19" s="128"/>
      <c r="J19" s="129"/>
      <c r="K19" s="129"/>
      <c r="L19" s="129"/>
      <c r="M19" s="127"/>
      <c r="N19" s="129"/>
      <c r="O19" s="129"/>
      <c r="P19" s="129"/>
      <c r="Q19" s="127"/>
      <c r="R19" s="129"/>
      <c r="S19" s="129"/>
      <c r="T19" s="129"/>
    </row>
    <row r="20" spans="2:20" ht="9.75" customHeight="1" x14ac:dyDescent="0.25">
      <c r="B20" s="138"/>
      <c r="C20" s="139"/>
      <c r="D20" s="139"/>
      <c r="E20" s="139"/>
      <c r="F20" s="140"/>
      <c r="G20" s="131"/>
      <c r="H20" s="140"/>
      <c r="I20" s="138"/>
      <c r="J20" s="139"/>
      <c r="K20" s="139"/>
      <c r="L20" s="139"/>
      <c r="M20" s="127"/>
      <c r="N20" s="139"/>
      <c r="O20" s="139"/>
      <c r="P20" s="139"/>
      <c r="Q20" s="127"/>
      <c r="R20" s="139"/>
      <c r="S20" s="139"/>
      <c r="T20" s="139"/>
    </row>
    <row r="21" spans="2:20" ht="15.75" customHeight="1" x14ac:dyDescent="0.25">
      <c r="B21" s="128"/>
      <c r="C21" s="129"/>
      <c r="D21" s="129"/>
      <c r="E21" s="129"/>
      <c r="F21" s="130"/>
      <c r="G21" s="131" t="s">
        <v>383</v>
      </c>
      <c r="H21" s="130"/>
      <c r="I21" s="128"/>
      <c r="J21" s="129"/>
      <c r="K21" s="129"/>
      <c r="L21" s="129"/>
      <c r="M21" s="127"/>
      <c r="N21" s="129"/>
      <c r="O21" s="129"/>
      <c r="P21" s="129"/>
      <c r="Q21" s="127"/>
      <c r="R21" s="129"/>
      <c r="S21" s="129"/>
      <c r="T21" s="129"/>
    </row>
    <row r="22" spans="2:20" ht="9.75" customHeight="1" x14ac:dyDescent="0.25">
      <c r="B22" s="141"/>
      <c r="C22" s="142"/>
      <c r="D22" s="142"/>
      <c r="E22" s="142"/>
      <c r="F22" s="140"/>
      <c r="G22" s="143"/>
      <c r="H22" s="140"/>
      <c r="I22" s="141"/>
      <c r="J22" s="142"/>
      <c r="K22" s="142"/>
      <c r="L22" s="142"/>
      <c r="M22" s="127"/>
      <c r="N22" s="142"/>
      <c r="O22" s="142"/>
      <c r="P22" s="142"/>
      <c r="Q22" s="127"/>
      <c r="R22" s="142"/>
      <c r="S22" s="142"/>
      <c r="T22" s="142"/>
    </row>
    <row r="23" spans="2:20" ht="18" customHeight="1" x14ac:dyDescent="0.25">
      <c r="B23" s="123"/>
      <c r="C23" s="124"/>
      <c r="D23" s="124"/>
      <c r="E23" s="124"/>
      <c r="F23" s="125"/>
      <c r="G23" s="134" t="s">
        <v>367</v>
      </c>
      <c r="H23" s="125"/>
      <c r="I23" s="132"/>
      <c r="J23" s="133"/>
      <c r="K23" s="133"/>
      <c r="L23" s="133"/>
      <c r="M23" s="127"/>
      <c r="N23" s="133"/>
      <c r="O23" s="133"/>
      <c r="P23" s="133"/>
      <c r="Q23" s="127"/>
      <c r="R23" s="133"/>
      <c r="S23" s="133"/>
      <c r="T23" s="133"/>
    </row>
    <row r="24" spans="2:20" ht="6" customHeight="1" x14ac:dyDescent="0.25">
      <c r="B24" s="144"/>
      <c r="C24" s="145"/>
      <c r="D24" s="145"/>
      <c r="E24" s="145"/>
      <c r="F24" s="146"/>
      <c r="G24" s="134"/>
      <c r="H24" s="146"/>
      <c r="I24" s="144"/>
      <c r="J24" s="145"/>
      <c r="K24" s="145"/>
      <c r="L24" s="145"/>
      <c r="M24" s="127"/>
      <c r="N24" s="145"/>
      <c r="O24" s="145"/>
      <c r="P24" s="145"/>
      <c r="Q24" s="127"/>
      <c r="R24" s="145"/>
      <c r="S24" s="145"/>
      <c r="T24" s="145"/>
    </row>
    <row r="25" spans="2:20" s="183" customFormat="1" ht="14.25" customHeight="1" x14ac:dyDescent="0.2">
      <c r="B25" s="179"/>
      <c r="C25" s="180"/>
      <c r="D25" s="180"/>
      <c r="E25" s="180"/>
      <c r="F25" s="181"/>
      <c r="G25" s="182" t="s">
        <v>384</v>
      </c>
      <c r="H25" s="181"/>
      <c r="I25" s="179"/>
      <c r="J25" s="180"/>
      <c r="K25" s="180"/>
      <c r="L25" s="180"/>
      <c r="N25" s="180"/>
      <c r="O25" s="180"/>
      <c r="P25" s="180"/>
      <c r="R25" s="180"/>
      <c r="S25" s="180"/>
      <c r="T25" s="180"/>
    </row>
    <row r="26" spans="2:20" ht="9.75" customHeight="1" x14ac:dyDescent="0.25">
      <c r="B26" s="147"/>
      <c r="C26" s="148"/>
      <c r="D26" s="148"/>
      <c r="E26" s="148"/>
      <c r="F26" s="121"/>
      <c r="G26" s="131"/>
      <c r="H26" s="121"/>
      <c r="I26" s="147"/>
      <c r="J26" s="148"/>
      <c r="K26" s="148"/>
      <c r="L26" s="148"/>
      <c r="M26" s="127"/>
      <c r="N26" s="148"/>
      <c r="O26" s="148"/>
      <c r="P26" s="148"/>
      <c r="Q26" s="127"/>
      <c r="R26" s="148"/>
      <c r="S26" s="148"/>
      <c r="T26" s="148"/>
    </row>
    <row r="27" spans="2:20" ht="15.75" customHeight="1" x14ac:dyDescent="0.25">
      <c r="B27" s="128"/>
      <c r="C27" s="129"/>
      <c r="D27" s="129"/>
      <c r="E27" s="129"/>
      <c r="F27" s="130"/>
      <c r="G27" s="131" t="s">
        <v>385</v>
      </c>
      <c r="H27" s="130"/>
      <c r="I27" s="128"/>
      <c r="J27" s="129"/>
      <c r="K27" s="129"/>
      <c r="L27" s="129"/>
      <c r="M27" s="127"/>
      <c r="N27" s="129"/>
      <c r="O27" s="129"/>
      <c r="P27" s="129"/>
      <c r="Q27" s="127"/>
      <c r="R27" s="129"/>
      <c r="S27" s="129"/>
      <c r="T27" s="129"/>
    </row>
    <row r="28" spans="2:20" ht="9.75" customHeight="1" x14ac:dyDescent="0.25">
      <c r="B28" s="138"/>
      <c r="C28" s="139"/>
      <c r="D28" s="139"/>
      <c r="E28" s="139"/>
      <c r="F28" s="140"/>
      <c r="G28" s="131"/>
      <c r="H28" s="140"/>
      <c r="I28" s="138"/>
      <c r="J28" s="139"/>
      <c r="K28" s="139"/>
      <c r="L28" s="139"/>
      <c r="M28" s="127"/>
      <c r="N28" s="139"/>
      <c r="O28" s="139"/>
      <c r="P28" s="139"/>
      <c r="Q28" s="127"/>
      <c r="R28" s="139"/>
      <c r="S28" s="139"/>
      <c r="T28" s="139"/>
    </row>
    <row r="29" spans="2:20" ht="15.75" customHeight="1" x14ac:dyDescent="0.25">
      <c r="B29" s="128"/>
      <c r="C29" s="129"/>
      <c r="D29" s="129"/>
      <c r="E29" s="129"/>
      <c r="F29" s="130"/>
      <c r="G29" s="131" t="s">
        <v>386</v>
      </c>
      <c r="H29" s="130"/>
      <c r="I29" s="128"/>
      <c r="J29" s="129"/>
      <c r="K29" s="129"/>
      <c r="L29" s="129"/>
      <c r="M29" s="127"/>
      <c r="N29" s="129"/>
      <c r="O29" s="129"/>
      <c r="P29" s="129"/>
      <c r="Q29" s="127"/>
      <c r="R29" s="129"/>
      <c r="S29" s="129"/>
      <c r="T29" s="129"/>
    </row>
    <row r="30" spans="2:20" ht="9.75" customHeight="1" x14ac:dyDescent="0.25">
      <c r="B30" s="149"/>
      <c r="C30" s="150"/>
      <c r="D30" s="150"/>
      <c r="E30" s="151"/>
      <c r="F30" s="130"/>
      <c r="G30" s="143"/>
      <c r="H30" s="130"/>
      <c r="I30" s="149"/>
      <c r="J30" s="150"/>
      <c r="K30" s="150"/>
      <c r="L30" s="151"/>
      <c r="M30" s="127"/>
      <c r="N30" s="150"/>
      <c r="O30" s="150"/>
      <c r="P30" s="151"/>
      <c r="Q30" s="127"/>
      <c r="R30" s="151"/>
      <c r="S30" s="151"/>
      <c r="T30" s="151"/>
    </row>
    <row r="31" spans="2:20" ht="21" customHeight="1" x14ac:dyDescent="0.25">
      <c r="B31" s="123"/>
      <c r="C31" s="124"/>
      <c r="D31" s="124"/>
      <c r="E31" s="124"/>
      <c r="F31" s="125"/>
      <c r="G31" s="134" t="s">
        <v>387</v>
      </c>
      <c r="H31" s="125"/>
      <c r="I31" s="132"/>
      <c r="J31" s="133"/>
      <c r="K31" s="133"/>
      <c r="L31" s="133"/>
      <c r="M31" s="127"/>
      <c r="N31" s="133"/>
      <c r="O31" s="133"/>
      <c r="P31" s="133"/>
      <c r="Q31" s="127"/>
      <c r="R31" s="133"/>
      <c r="S31" s="133"/>
      <c r="T31" s="133"/>
    </row>
    <row r="32" spans="2:20" s="183" customFormat="1" ht="14.25" customHeight="1" x14ac:dyDescent="0.2">
      <c r="B32" s="179"/>
      <c r="C32" s="180"/>
      <c r="D32" s="180"/>
      <c r="E32" s="180"/>
      <c r="F32" s="181"/>
      <c r="G32" s="182" t="s">
        <v>388</v>
      </c>
      <c r="H32" s="181"/>
      <c r="I32" s="179"/>
      <c r="J32" s="180"/>
      <c r="K32" s="180"/>
      <c r="L32" s="180"/>
      <c r="N32" s="180"/>
      <c r="O32" s="180"/>
      <c r="P32" s="180"/>
      <c r="R32" s="180"/>
      <c r="S32" s="180"/>
      <c r="T32" s="180"/>
    </row>
    <row r="33" spans="2:20" ht="9.75" customHeight="1" x14ac:dyDescent="0.25">
      <c r="B33" s="300"/>
      <c r="C33" s="150"/>
      <c r="D33" s="150"/>
      <c r="E33" s="151"/>
      <c r="F33" s="130"/>
      <c r="G33" s="131"/>
      <c r="H33" s="130"/>
      <c r="I33" s="152"/>
      <c r="J33" s="153"/>
      <c r="K33" s="153"/>
      <c r="L33" s="154"/>
      <c r="M33" s="127"/>
      <c r="N33" s="153"/>
      <c r="O33" s="153"/>
      <c r="P33" s="154"/>
      <c r="Q33" s="127"/>
      <c r="R33" s="154"/>
      <c r="S33" s="154"/>
      <c r="T33" s="154"/>
    </row>
    <row r="34" spans="2:20" ht="21" customHeight="1" x14ac:dyDescent="0.25">
      <c r="B34" s="155"/>
      <c r="C34" s="156"/>
      <c r="D34" s="156"/>
      <c r="E34" s="156"/>
      <c r="F34" s="125"/>
      <c r="G34" s="118" t="s">
        <v>389</v>
      </c>
      <c r="H34" s="125"/>
      <c r="I34" s="155"/>
      <c r="J34" s="156"/>
      <c r="K34" s="156"/>
      <c r="L34" s="156"/>
      <c r="M34" s="127"/>
      <c r="N34" s="156"/>
      <c r="O34" s="156"/>
      <c r="P34" s="156"/>
      <c r="Q34" s="127"/>
      <c r="R34" s="156"/>
      <c r="S34" s="156"/>
      <c r="T34" s="156"/>
    </row>
    <row r="35" spans="2:20" s="183" customFormat="1" ht="14.25" customHeight="1" x14ac:dyDescent="0.2">
      <c r="B35" s="302"/>
      <c r="C35" s="303"/>
      <c r="D35" s="303"/>
      <c r="E35" s="304"/>
      <c r="F35" s="187"/>
      <c r="G35" s="188" t="s">
        <v>510</v>
      </c>
      <c r="H35" s="187"/>
      <c r="I35" s="184"/>
      <c r="J35" s="185"/>
      <c r="K35" s="185"/>
      <c r="L35" s="186"/>
      <c r="N35" s="185"/>
      <c r="O35" s="185"/>
      <c r="P35" s="186"/>
      <c r="R35" s="186"/>
      <c r="S35" s="186"/>
      <c r="T35" s="186"/>
    </row>
    <row r="36" spans="2:20" ht="9.75" customHeight="1" x14ac:dyDescent="0.25">
      <c r="B36" s="301"/>
      <c r="C36" s="162"/>
      <c r="D36" s="162"/>
      <c r="E36" s="124"/>
      <c r="F36" s="125"/>
      <c r="G36" s="134"/>
      <c r="H36" s="125"/>
      <c r="I36" s="152"/>
      <c r="J36" s="157"/>
      <c r="K36" s="157"/>
      <c r="L36" s="133"/>
      <c r="M36" s="127"/>
      <c r="N36" s="157"/>
      <c r="O36" s="157"/>
      <c r="P36" s="133"/>
      <c r="Q36" s="127"/>
      <c r="R36" s="133"/>
      <c r="S36" s="133"/>
      <c r="T36" s="133"/>
    </row>
    <row r="37" spans="2:20" ht="15.75" customHeight="1" x14ac:dyDescent="0.25">
      <c r="B37" s="158"/>
      <c r="C37" s="129"/>
      <c r="D37" s="129"/>
      <c r="E37" s="129"/>
      <c r="F37" s="130"/>
      <c r="G37" s="159" t="s">
        <v>390</v>
      </c>
      <c r="H37" s="130"/>
      <c r="I37" s="128"/>
      <c r="J37" s="129"/>
      <c r="K37" s="129"/>
      <c r="L37" s="129"/>
      <c r="M37" s="127"/>
      <c r="N37" s="129"/>
      <c r="O37" s="129"/>
      <c r="P37" s="129"/>
      <c r="Q37" s="127"/>
      <c r="R37" s="129"/>
      <c r="S37" s="129"/>
      <c r="T37" s="129"/>
    </row>
    <row r="38" spans="2:20" ht="9.75" customHeight="1" x14ac:dyDescent="0.25">
      <c r="B38" s="158"/>
      <c r="C38" s="160"/>
      <c r="D38" s="160"/>
      <c r="E38" s="129"/>
      <c r="F38" s="121"/>
      <c r="G38" s="131"/>
      <c r="H38" s="121"/>
      <c r="I38" s="158"/>
      <c r="J38" s="160"/>
      <c r="K38" s="160"/>
      <c r="L38" s="129"/>
      <c r="M38" s="127"/>
      <c r="N38" s="160"/>
      <c r="O38" s="160"/>
      <c r="P38" s="129"/>
      <c r="Q38" s="127"/>
      <c r="R38" s="129"/>
      <c r="S38" s="129"/>
      <c r="T38" s="129"/>
    </row>
    <row r="39" spans="2:20" ht="21" customHeight="1" x14ac:dyDescent="0.25">
      <c r="B39" s="161"/>
      <c r="C39" s="162"/>
      <c r="D39" s="162"/>
      <c r="E39" s="124"/>
      <c r="F39" s="125"/>
      <c r="G39" s="126" t="s">
        <v>369</v>
      </c>
      <c r="H39" s="125"/>
      <c r="I39" s="161"/>
      <c r="J39" s="162"/>
      <c r="K39" s="162"/>
      <c r="L39" s="124"/>
      <c r="M39" s="127"/>
      <c r="N39" s="162"/>
      <c r="O39" s="162"/>
      <c r="P39" s="124"/>
      <c r="Q39" s="127"/>
      <c r="R39" s="124"/>
      <c r="S39" s="124"/>
      <c r="T39" s="124"/>
    </row>
    <row r="40" spans="2:20" s="183" customFormat="1" ht="14.25" customHeight="1" x14ac:dyDescent="0.2">
      <c r="B40" s="184"/>
      <c r="C40" s="185"/>
      <c r="D40" s="185"/>
      <c r="E40" s="186"/>
      <c r="F40" s="187"/>
      <c r="G40" s="188" t="s">
        <v>391</v>
      </c>
      <c r="H40" s="187"/>
      <c r="I40" s="184"/>
      <c r="J40" s="185"/>
      <c r="K40" s="185"/>
      <c r="L40" s="186"/>
      <c r="N40" s="185"/>
      <c r="O40" s="185"/>
      <c r="P40" s="186"/>
      <c r="R40" s="186"/>
      <c r="S40" s="186"/>
      <c r="T40" s="186"/>
    </row>
    <row r="41" spans="2:20" s="165" customFormat="1" ht="14.25" customHeight="1" x14ac:dyDescent="0.2">
      <c r="B41" s="137"/>
      <c r="C41" s="137"/>
      <c r="D41" s="137"/>
      <c r="E41" s="137"/>
      <c r="F41" s="163"/>
      <c r="G41" s="164"/>
      <c r="H41" s="163"/>
      <c r="I41" s="137"/>
      <c r="J41" s="137"/>
      <c r="K41" s="137"/>
      <c r="L41" s="137"/>
      <c r="N41" s="137"/>
      <c r="O41" s="137"/>
      <c r="P41" s="137"/>
      <c r="R41" s="137"/>
      <c r="S41" s="137"/>
      <c r="T41" s="137"/>
    </row>
    <row r="42" spans="2:20" s="165" customFormat="1" ht="3" customHeight="1" x14ac:dyDescent="0.2">
      <c r="B42" s="137"/>
      <c r="C42" s="137"/>
      <c r="D42" s="137"/>
      <c r="E42" s="137"/>
      <c r="F42" s="163"/>
      <c r="G42" s="164"/>
      <c r="H42" s="163"/>
      <c r="I42" s="137"/>
      <c r="J42" s="137"/>
      <c r="K42" s="137"/>
      <c r="L42" s="137"/>
      <c r="N42" s="137"/>
      <c r="O42" s="137"/>
      <c r="P42" s="137"/>
      <c r="R42" s="137"/>
      <c r="S42" s="137"/>
      <c r="T42" s="137"/>
    </row>
    <row r="43" spans="2:20" ht="15.75" hidden="1" customHeight="1" x14ac:dyDescent="0.25">
      <c r="B43" s="166"/>
      <c r="C43" s="167"/>
      <c r="D43" s="167"/>
      <c r="E43" s="168"/>
      <c r="F43" s="163"/>
      <c r="G43" s="169" t="s">
        <v>392</v>
      </c>
      <c r="H43" s="170"/>
      <c r="I43" s="166"/>
      <c r="J43" s="167"/>
      <c r="K43" s="167"/>
      <c r="L43" s="168"/>
      <c r="M43" s="163"/>
      <c r="N43" s="167"/>
      <c r="O43" s="167"/>
      <c r="P43" s="167"/>
      <c r="Q43" s="163"/>
      <c r="R43" s="167"/>
      <c r="S43" s="167"/>
      <c r="T43" s="167"/>
    </row>
    <row r="44" spans="2:20" ht="15.75" hidden="1" customHeight="1" x14ac:dyDescent="0.25">
      <c r="B44" s="128"/>
      <c r="C44" s="129"/>
      <c r="D44" s="129"/>
      <c r="E44" s="129"/>
      <c r="F44" s="130"/>
      <c r="G44" s="131" t="s">
        <v>393</v>
      </c>
      <c r="H44" s="130"/>
      <c r="I44" s="128"/>
      <c r="J44" s="129"/>
      <c r="K44" s="129"/>
      <c r="L44" s="129"/>
      <c r="M44" s="127"/>
      <c r="N44" s="129"/>
      <c r="O44" s="129"/>
      <c r="P44" s="129"/>
      <c r="Q44" s="127"/>
      <c r="R44" s="129"/>
      <c r="S44" s="129"/>
      <c r="T44" s="129"/>
    </row>
    <row r="45" spans="2:20" ht="15.75" hidden="1" customHeight="1" x14ac:dyDescent="0.25">
      <c r="B45" s="128"/>
      <c r="C45" s="129"/>
      <c r="D45" s="129"/>
      <c r="E45" s="129"/>
      <c r="F45" s="130"/>
      <c r="G45" s="131" t="s">
        <v>394</v>
      </c>
      <c r="H45" s="130"/>
      <c r="I45" s="128"/>
      <c r="J45" s="129"/>
      <c r="K45" s="129"/>
      <c r="L45" s="129"/>
      <c r="M45" s="127"/>
      <c r="N45" s="129"/>
      <c r="O45" s="129"/>
      <c r="P45" s="129"/>
      <c r="Q45" s="127"/>
      <c r="R45" s="129"/>
      <c r="S45" s="129"/>
      <c r="T45" s="129"/>
    </row>
    <row r="46" spans="2:20" ht="15.75" hidden="1" customHeight="1" x14ac:dyDescent="0.25">
      <c r="B46" s="128"/>
      <c r="C46" s="171"/>
      <c r="D46" s="171"/>
      <c r="E46" s="129"/>
      <c r="F46" s="130"/>
      <c r="G46" s="131" t="s">
        <v>395</v>
      </c>
      <c r="H46" s="130"/>
      <c r="I46" s="128"/>
      <c r="J46" s="171"/>
      <c r="K46" s="171"/>
      <c r="L46" s="129"/>
      <c r="M46" s="127"/>
      <c r="N46" s="171"/>
      <c r="O46" s="171"/>
      <c r="P46" s="171"/>
      <c r="Q46" s="127"/>
      <c r="R46" s="171"/>
      <c r="S46" s="171"/>
      <c r="T46" s="171"/>
    </row>
    <row r="47" spans="2:20" ht="21" hidden="1" customHeight="1" x14ac:dyDescent="0.25">
      <c r="B47" s="155"/>
      <c r="C47" s="156"/>
      <c r="D47" s="156"/>
      <c r="E47" s="156"/>
      <c r="F47" s="125"/>
      <c r="G47" s="118" t="s">
        <v>396</v>
      </c>
      <c r="H47" s="125"/>
      <c r="I47" s="155"/>
      <c r="J47" s="156"/>
      <c r="K47" s="156"/>
      <c r="L47" s="156"/>
      <c r="M47" s="127"/>
      <c r="N47" s="172"/>
      <c r="O47" s="172"/>
      <c r="P47" s="172"/>
      <c r="Q47" s="127"/>
      <c r="R47" s="172"/>
      <c r="S47" s="172"/>
      <c r="T47" s="172"/>
    </row>
    <row r="48" spans="2:20" s="165" customFormat="1" ht="14.25" customHeight="1" x14ac:dyDescent="0.2">
      <c r="B48" s="137"/>
      <c r="C48" s="137"/>
      <c r="D48" s="137"/>
      <c r="E48" s="137"/>
      <c r="F48" s="163"/>
      <c r="G48" s="164"/>
      <c r="H48" s="163"/>
      <c r="I48" s="137"/>
      <c r="J48" s="137"/>
      <c r="K48" s="137"/>
      <c r="L48" s="137"/>
      <c r="O48" s="137"/>
      <c r="P48" s="137"/>
      <c r="S48" s="137"/>
      <c r="T48" s="137"/>
    </row>
    <row r="49" spans="2:14" ht="15.75" hidden="1" customHeight="1" x14ac:dyDescent="0.25">
      <c r="B49" s="137"/>
      <c r="C49" s="156"/>
      <c r="D49" s="156"/>
      <c r="E49" s="156"/>
      <c r="F49" s="130"/>
      <c r="G49" s="118" t="s">
        <v>397</v>
      </c>
      <c r="H49" s="130"/>
      <c r="I49" s="137"/>
      <c r="J49" s="156"/>
      <c r="K49" s="156"/>
      <c r="L49" s="156"/>
      <c r="M49" s="127"/>
      <c r="N49" s="127"/>
    </row>
    <row r="50" spans="2:14" ht="9.75" hidden="1" customHeight="1" x14ac:dyDescent="0.25">
      <c r="B50" s="137"/>
      <c r="C50" s="129"/>
      <c r="D50" s="129"/>
      <c r="E50" s="129"/>
      <c r="F50" s="130"/>
      <c r="G50" s="131"/>
      <c r="H50" s="130"/>
      <c r="I50" s="137"/>
      <c r="J50" s="129"/>
      <c r="K50" s="129"/>
      <c r="L50" s="129"/>
      <c r="M50" s="127"/>
      <c r="N50" s="127"/>
    </row>
    <row r="51" spans="2:14" ht="15.75" hidden="1" customHeight="1" x14ac:dyDescent="0.25">
      <c r="B51" s="137"/>
      <c r="C51" s="129"/>
      <c r="D51" s="129"/>
      <c r="E51" s="129"/>
      <c r="F51" s="130"/>
      <c r="G51" s="131" t="s">
        <v>398</v>
      </c>
      <c r="H51" s="130"/>
      <c r="I51" s="137"/>
      <c r="J51" s="129"/>
      <c r="K51" s="129"/>
      <c r="L51" s="129"/>
      <c r="M51" s="127"/>
      <c r="N51" s="127"/>
    </row>
    <row r="52" spans="2:14" ht="15.75" hidden="1" customHeight="1" x14ac:dyDescent="0.25">
      <c r="B52" s="137"/>
      <c r="C52" s="129"/>
      <c r="D52" s="129"/>
      <c r="E52" s="129"/>
      <c r="F52" s="130"/>
      <c r="G52" s="131" t="s">
        <v>399</v>
      </c>
      <c r="H52" s="130"/>
      <c r="I52" s="137"/>
      <c r="J52" s="129"/>
      <c r="K52" s="129"/>
      <c r="L52" s="129"/>
      <c r="M52" s="127"/>
      <c r="N52" s="127"/>
    </row>
    <row r="53" spans="2:14" ht="15.75" hidden="1" customHeight="1" x14ac:dyDescent="0.25">
      <c r="B53" s="137"/>
      <c r="C53" s="129"/>
      <c r="D53" s="129"/>
      <c r="E53" s="129"/>
      <c r="F53" s="130"/>
      <c r="G53" s="131" t="s">
        <v>400</v>
      </c>
      <c r="H53" s="130"/>
      <c r="I53" s="137"/>
      <c r="J53" s="129"/>
      <c r="K53" s="129"/>
      <c r="L53" s="129"/>
      <c r="M53" s="127"/>
      <c r="N53" s="127"/>
    </row>
    <row r="54" spans="2:14" ht="15.75" hidden="1" customHeight="1" x14ac:dyDescent="0.25">
      <c r="B54" s="137"/>
      <c r="C54" s="129"/>
      <c r="D54" s="129"/>
      <c r="E54" s="129"/>
      <c r="F54" s="130"/>
      <c r="G54" s="131" t="s">
        <v>401</v>
      </c>
      <c r="H54" s="130"/>
      <c r="I54" s="137"/>
      <c r="J54" s="129"/>
      <c r="K54" s="129"/>
      <c r="L54" s="129"/>
      <c r="M54" s="127"/>
      <c r="N54" s="127"/>
    </row>
    <row r="55" spans="2:14" ht="15.75" hidden="1" customHeight="1" x14ac:dyDescent="0.25">
      <c r="B55" s="137"/>
      <c r="C55" s="156"/>
      <c r="D55" s="156"/>
      <c r="E55" s="156"/>
      <c r="F55" s="130"/>
      <c r="G55" s="118" t="s">
        <v>402</v>
      </c>
      <c r="H55" s="130"/>
      <c r="I55" s="137"/>
      <c r="J55" s="156"/>
      <c r="K55" s="156"/>
      <c r="L55" s="156"/>
      <c r="M55" s="127"/>
      <c r="N55" s="127"/>
    </row>
    <row r="56" spans="2:14" ht="9.75" customHeight="1" x14ac:dyDescent="0.25">
      <c r="B56" s="137"/>
      <c r="C56" s="140"/>
      <c r="D56" s="140"/>
      <c r="E56" s="140"/>
      <c r="F56" s="140"/>
      <c r="G56" s="122"/>
      <c r="H56" s="140"/>
      <c r="I56" s="137"/>
      <c r="J56" s="140"/>
      <c r="K56" s="140"/>
      <c r="L56" s="140"/>
      <c r="M56" s="127"/>
      <c r="N56" s="127"/>
    </row>
    <row r="57" spans="2:14" x14ac:dyDescent="0.2">
      <c r="B57" s="173"/>
      <c r="C57" s="173"/>
      <c r="D57" s="173"/>
      <c r="E57" s="173"/>
      <c r="I57" s="173"/>
      <c r="J57" s="173"/>
      <c r="K57" s="173"/>
      <c r="L57" s="173"/>
    </row>
    <row r="58" spans="2:14" x14ac:dyDescent="0.2">
      <c r="B58" s="174"/>
      <c r="C58" s="174"/>
      <c r="D58" s="174"/>
      <c r="E58" s="174"/>
      <c r="F58" s="175"/>
      <c r="H58" s="175"/>
      <c r="I58" s="174"/>
      <c r="J58" s="174"/>
      <c r="K58" s="174"/>
      <c r="L58" s="174"/>
    </row>
    <row r="60" spans="2:14" x14ac:dyDescent="0.2">
      <c r="C60" s="176"/>
      <c r="D60" s="176"/>
      <c r="E60" s="176"/>
    </row>
    <row r="62" spans="2:14" x14ac:dyDescent="0.2">
      <c r="C62" s="176"/>
      <c r="D62" s="176"/>
      <c r="E62" s="176"/>
      <c r="I62" s="177"/>
      <c r="J62" s="177"/>
      <c r="K62" s="177"/>
      <c r="L62" s="177"/>
    </row>
    <row r="63" spans="2:14" x14ac:dyDescent="0.2">
      <c r="I63" s="176"/>
      <c r="J63" s="176"/>
      <c r="K63" s="176"/>
      <c r="L63" s="176"/>
    </row>
    <row r="66" spans="9:12" x14ac:dyDescent="0.2">
      <c r="I66" s="178"/>
      <c r="J66" s="178"/>
      <c r="K66" s="178"/>
      <c r="L66" s="178"/>
    </row>
  </sheetData>
  <printOptions horizontalCentered="1"/>
  <pageMargins left="0.23622047244094491" right="0.27559055118110237" top="0.39370078740157483" bottom="0.15748031496062992" header="0.35433070866141736" footer="0.11811023622047245"/>
  <pageSetup paperSize="9" scale="92" firstPageNumber="3" orientation="landscape" useFirstPageNumber="1" r:id="rId1"/>
  <headerFooter alignWithMargins="0">
    <oddFooter>&amp;R&amp;"Trebuchet MS,Regular"&amp;11&amp;P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2089F-E447-4178-A8B9-FB44AB3125A9}">
  <sheetPr codeName="Sheet30">
    <tabColor rgb="FFFF99FF"/>
  </sheetPr>
  <dimension ref="A287:M970"/>
  <sheetViews>
    <sheetView tabSelected="1" zoomScale="85" zoomScaleNormal="85" workbookViewId="0"/>
  </sheetViews>
  <sheetFormatPr defaultColWidth="9.140625" defaultRowHeight="15" x14ac:dyDescent="0.25"/>
  <cols>
    <col min="1" max="1" width="9" style="352" bestFit="1" customWidth="1"/>
    <col min="2" max="2" width="46.85546875" style="346" bestFit="1" customWidth="1"/>
    <col min="3" max="3" width="20.5703125" style="346" bestFit="1" customWidth="1"/>
    <col min="4" max="16384" width="9.140625" style="3"/>
  </cols>
  <sheetData>
    <row r="287" spans="9:13" x14ac:dyDescent="0.25">
      <c r="I287" s="328"/>
      <c r="J287" s="326"/>
      <c r="K287" s="327"/>
      <c r="L287" s="329"/>
      <c r="M287" s="329"/>
    </row>
    <row r="380" spans="1:1" x14ac:dyDescent="0.25">
      <c r="A380" s="353"/>
    </row>
    <row r="381" spans="1:1" x14ac:dyDescent="0.25">
      <c r="A381" s="353"/>
    </row>
    <row r="382" spans="1:1" x14ac:dyDescent="0.25">
      <c r="A382" s="353"/>
    </row>
    <row r="389" spans="1:1" x14ac:dyDescent="0.25">
      <c r="A389" s="354"/>
    </row>
    <row r="434" spans="1:2" x14ac:dyDescent="0.25">
      <c r="A434" s="356"/>
      <c r="B434" s="356"/>
    </row>
    <row r="435" spans="1:2" x14ac:dyDescent="0.25">
      <c r="A435" s="356"/>
    </row>
    <row r="436" spans="1:2" x14ac:dyDescent="0.25">
      <c r="A436" s="356"/>
    </row>
    <row r="437" spans="1:2" x14ac:dyDescent="0.25">
      <c r="A437" s="356"/>
    </row>
    <row r="438" spans="1:2" x14ac:dyDescent="0.25">
      <c r="A438" s="364"/>
      <c r="B438" s="364"/>
    </row>
    <row r="440" spans="1:2" x14ac:dyDescent="0.25">
      <c r="A440" s="380"/>
      <c r="B440" s="380"/>
    </row>
    <row r="441" spans="1:2" x14ac:dyDescent="0.25">
      <c r="A441" s="381"/>
      <c r="B441" s="381"/>
    </row>
    <row r="442" spans="1:2" x14ac:dyDescent="0.25">
      <c r="A442" s="380"/>
      <c r="B442" s="380"/>
    </row>
    <row r="443" spans="1:2" x14ac:dyDescent="0.25">
      <c r="A443" s="381"/>
      <c r="B443" s="381"/>
    </row>
    <row r="444" spans="1:2" x14ac:dyDescent="0.25">
      <c r="A444" s="380"/>
      <c r="B444" s="380"/>
    </row>
    <row r="445" spans="1:2" x14ac:dyDescent="0.25">
      <c r="A445" s="381"/>
      <c r="B445" s="381"/>
    </row>
    <row r="446" spans="1:2" x14ac:dyDescent="0.25">
      <c r="A446" s="380"/>
      <c r="B446" s="380"/>
    </row>
    <row r="447" spans="1:2" x14ac:dyDescent="0.25">
      <c r="A447" s="380"/>
      <c r="B447" s="380"/>
    </row>
    <row r="448" spans="1:2" x14ac:dyDescent="0.25">
      <c r="A448" s="381"/>
      <c r="B448" s="381"/>
    </row>
    <row r="449" spans="1:2" x14ac:dyDescent="0.25">
      <c r="A449" s="380"/>
      <c r="B449" s="380"/>
    </row>
    <row r="450" spans="1:2" x14ac:dyDescent="0.25">
      <c r="A450" s="381"/>
      <c r="B450" s="381"/>
    </row>
    <row r="451" spans="1:2" x14ac:dyDescent="0.25">
      <c r="A451" s="380"/>
      <c r="B451" s="380"/>
    </row>
    <row r="452" spans="1:2" x14ac:dyDescent="0.25">
      <c r="A452" s="381"/>
      <c r="B452" s="381"/>
    </row>
    <row r="453" spans="1:2" x14ac:dyDescent="0.25">
      <c r="A453" s="380"/>
      <c r="B453" s="380"/>
    </row>
    <row r="454" spans="1:2" x14ac:dyDescent="0.25">
      <c r="A454" s="381"/>
      <c r="B454" s="381"/>
    </row>
    <row r="455" spans="1:2" x14ac:dyDescent="0.25">
      <c r="A455" s="381"/>
      <c r="B455" s="381"/>
    </row>
    <row r="456" spans="1:2" x14ac:dyDescent="0.25">
      <c r="A456" s="380"/>
      <c r="B456" s="380"/>
    </row>
    <row r="457" spans="1:2" x14ac:dyDescent="0.25">
      <c r="A457" s="381"/>
      <c r="B457" s="381"/>
    </row>
    <row r="458" spans="1:2" x14ac:dyDescent="0.25">
      <c r="A458" s="380"/>
      <c r="B458" s="380"/>
    </row>
    <row r="459" spans="1:2" x14ac:dyDescent="0.25">
      <c r="A459" s="381"/>
      <c r="B459" s="381"/>
    </row>
    <row r="460" spans="1:2" x14ac:dyDescent="0.25">
      <c r="A460" s="380"/>
      <c r="B460" s="380"/>
    </row>
    <row r="461" spans="1:2" x14ac:dyDescent="0.25">
      <c r="A461" s="381"/>
      <c r="B461" s="381"/>
    </row>
    <row r="462" spans="1:2" x14ac:dyDescent="0.25">
      <c r="A462" s="381"/>
      <c r="B462" s="381"/>
    </row>
    <row r="463" spans="1:2" x14ac:dyDescent="0.25">
      <c r="A463" s="380"/>
      <c r="B463" s="380"/>
    </row>
    <row r="464" spans="1:2" x14ac:dyDescent="0.25">
      <c r="A464" s="381"/>
      <c r="B464" s="381"/>
    </row>
    <row r="465" spans="1:2" x14ac:dyDescent="0.25">
      <c r="A465" s="380"/>
      <c r="B465" s="380"/>
    </row>
    <row r="466" spans="1:2" x14ac:dyDescent="0.25">
      <c r="A466" s="381"/>
      <c r="B466" s="381"/>
    </row>
    <row r="467" spans="1:2" x14ac:dyDescent="0.25">
      <c r="A467" s="380"/>
      <c r="B467" s="380"/>
    </row>
    <row r="468" spans="1:2" x14ac:dyDescent="0.25">
      <c r="A468" s="381"/>
      <c r="B468" s="381"/>
    </row>
    <row r="469" spans="1:2" x14ac:dyDescent="0.25">
      <c r="A469" s="381"/>
      <c r="B469" s="381"/>
    </row>
    <row r="470" spans="1:2" x14ac:dyDescent="0.25">
      <c r="A470" s="380"/>
      <c r="B470" s="380"/>
    </row>
    <row r="471" spans="1:2" x14ac:dyDescent="0.25">
      <c r="A471" s="381"/>
      <c r="B471" s="381"/>
    </row>
    <row r="472" spans="1:2" x14ac:dyDescent="0.25">
      <c r="A472" s="380"/>
      <c r="B472" s="380"/>
    </row>
    <row r="473" spans="1:2" x14ac:dyDescent="0.25">
      <c r="A473" s="381"/>
      <c r="B473" s="381"/>
    </row>
    <row r="474" spans="1:2" x14ac:dyDescent="0.25">
      <c r="A474" s="380"/>
      <c r="B474" s="380"/>
    </row>
    <row r="475" spans="1:2" x14ac:dyDescent="0.25">
      <c r="A475" s="381"/>
      <c r="B475" s="381"/>
    </row>
    <row r="476" spans="1:2" x14ac:dyDescent="0.25">
      <c r="A476" s="381"/>
      <c r="B476" s="381"/>
    </row>
    <row r="477" spans="1:2" x14ac:dyDescent="0.25">
      <c r="A477" s="380"/>
      <c r="B477" s="380"/>
    </row>
    <row r="478" spans="1:2" x14ac:dyDescent="0.25">
      <c r="A478" s="381"/>
      <c r="B478" s="381"/>
    </row>
    <row r="479" spans="1:2" x14ac:dyDescent="0.25">
      <c r="A479" s="380"/>
      <c r="B479" s="380"/>
    </row>
    <row r="480" spans="1:2" x14ac:dyDescent="0.25">
      <c r="A480" s="381"/>
      <c r="B480" s="381"/>
    </row>
    <row r="481" spans="1:2" x14ac:dyDescent="0.25">
      <c r="A481" s="380"/>
      <c r="B481" s="380"/>
    </row>
    <row r="482" spans="1:2" x14ac:dyDescent="0.25">
      <c r="A482" s="381"/>
      <c r="B482" s="381"/>
    </row>
    <row r="483" spans="1:2" x14ac:dyDescent="0.25">
      <c r="A483" s="381"/>
      <c r="B483" s="381"/>
    </row>
    <row r="484" spans="1:2" x14ac:dyDescent="0.25">
      <c r="A484" s="380"/>
      <c r="B484" s="380"/>
    </row>
    <row r="485" spans="1:2" x14ac:dyDescent="0.25">
      <c r="A485" s="381"/>
      <c r="B485" s="381"/>
    </row>
    <row r="486" spans="1:2" x14ac:dyDescent="0.25">
      <c r="A486" s="381"/>
      <c r="B486" s="381"/>
    </row>
    <row r="487" spans="1:2" x14ac:dyDescent="0.25">
      <c r="A487" s="380"/>
      <c r="B487" s="380"/>
    </row>
    <row r="488" spans="1:2" x14ac:dyDescent="0.25">
      <c r="A488" s="381"/>
      <c r="B488" s="381"/>
    </row>
    <row r="489" spans="1:2" x14ac:dyDescent="0.25">
      <c r="A489" s="380"/>
      <c r="B489" s="380"/>
    </row>
    <row r="490" spans="1:2" x14ac:dyDescent="0.25">
      <c r="A490" s="381"/>
      <c r="B490" s="381"/>
    </row>
    <row r="491" spans="1:2" x14ac:dyDescent="0.25">
      <c r="A491" s="380"/>
      <c r="B491" s="380"/>
    </row>
    <row r="492" spans="1:2" x14ac:dyDescent="0.25">
      <c r="A492" s="381"/>
      <c r="B492" s="381"/>
    </row>
    <row r="493" spans="1:2" x14ac:dyDescent="0.25">
      <c r="A493" s="380"/>
      <c r="B493" s="380"/>
    </row>
    <row r="494" spans="1:2" x14ac:dyDescent="0.25">
      <c r="A494" s="381"/>
      <c r="B494" s="381"/>
    </row>
    <row r="495" spans="1:2" x14ac:dyDescent="0.25">
      <c r="A495" s="380"/>
      <c r="B495" s="380"/>
    </row>
    <row r="496" spans="1:2" x14ac:dyDescent="0.25">
      <c r="A496" s="381"/>
      <c r="B496" s="381"/>
    </row>
    <row r="497" spans="1:2" x14ac:dyDescent="0.25">
      <c r="A497" s="381"/>
      <c r="B497" s="381"/>
    </row>
    <row r="498" spans="1:2" x14ac:dyDescent="0.25">
      <c r="A498" s="380"/>
      <c r="B498" s="380"/>
    </row>
    <row r="499" spans="1:2" x14ac:dyDescent="0.25">
      <c r="A499" s="381"/>
      <c r="B499" s="381"/>
    </row>
    <row r="500" spans="1:2" x14ac:dyDescent="0.25">
      <c r="A500" s="380"/>
      <c r="B500" s="380"/>
    </row>
    <row r="501" spans="1:2" x14ac:dyDescent="0.25">
      <c r="A501" s="381"/>
      <c r="B501" s="381"/>
    </row>
    <row r="502" spans="1:2" x14ac:dyDescent="0.25">
      <c r="A502" s="380"/>
      <c r="B502" s="380"/>
    </row>
    <row r="503" spans="1:2" x14ac:dyDescent="0.25">
      <c r="A503" s="381"/>
      <c r="B503" s="381"/>
    </row>
    <row r="504" spans="1:2" x14ac:dyDescent="0.25">
      <c r="A504" s="380"/>
      <c r="B504" s="380"/>
    </row>
    <row r="505" spans="1:2" x14ac:dyDescent="0.25">
      <c r="A505" s="380"/>
      <c r="B505" s="380"/>
    </row>
    <row r="506" spans="1:2" x14ac:dyDescent="0.25">
      <c r="A506" s="381"/>
      <c r="B506" s="381"/>
    </row>
    <row r="507" spans="1:2" x14ac:dyDescent="0.25">
      <c r="A507" s="380"/>
      <c r="B507" s="380"/>
    </row>
    <row r="508" spans="1:2" x14ac:dyDescent="0.25">
      <c r="A508" s="381"/>
      <c r="B508" s="381"/>
    </row>
    <row r="509" spans="1:2" x14ac:dyDescent="0.25">
      <c r="A509" s="380"/>
      <c r="B509" s="380"/>
    </row>
    <row r="510" spans="1:2" x14ac:dyDescent="0.25">
      <c r="A510" s="381"/>
      <c r="B510" s="381"/>
    </row>
    <row r="511" spans="1:2" x14ac:dyDescent="0.25">
      <c r="A511" s="380"/>
      <c r="B511" s="380"/>
    </row>
    <row r="512" spans="1:2" x14ac:dyDescent="0.25">
      <c r="A512" s="381"/>
      <c r="B512" s="381"/>
    </row>
    <row r="513" spans="1:2" x14ac:dyDescent="0.25">
      <c r="A513" s="380"/>
      <c r="B513" s="380"/>
    </row>
    <row r="514" spans="1:2" x14ac:dyDescent="0.25">
      <c r="A514" s="381"/>
      <c r="B514" s="381"/>
    </row>
    <row r="515" spans="1:2" x14ac:dyDescent="0.25">
      <c r="A515" s="380"/>
      <c r="B515" s="380"/>
    </row>
    <row r="516" spans="1:2" x14ac:dyDescent="0.25">
      <c r="A516" s="381"/>
      <c r="B516" s="381"/>
    </row>
    <row r="517" spans="1:2" x14ac:dyDescent="0.25">
      <c r="A517" s="380"/>
      <c r="B517" s="380"/>
    </row>
    <row r="518" spans="1:2" x14ac:dyDescent="0.25">
      <c r="A518" s="381"/>
      <c r="B518" s="381"/>
    </row>
    <row r="519" spans="1:2" x14ac:dyDescent="0.25">
      <c r="A519" s="380"/>
      <c r="B519" s="380"/>
    </row>
    <row r="520" spans="1:2" x14ac:dyDescent="0.25">
      <c r="A520" s="381"/>
      <c r="B520" s="381"/>
    </row>
    <row r="521" spans="1:2" x14ac:dyDescent="0.25">
      <c r="A521" s="380"/>
      <c r="B521" s="380"/>
    </row>
    <row r="522" spans="1:2" x14ac:dyDescent="0.25">
      <c r="A522" s="381"/>
      <c r="B522" s="381"/>
    </row>
    <row r="523" spans="1:2" x14ac:dyDescent="0.25">
      <c r="A523" s="380"/>
      <c r="B523" s="380"/>
    </row>
    <row r="524" spans="1:2" x14ac:dyDescent="0.25">
      <c r="A524" s="381"/>
      <c r="B524" s="381"/>
    </row>
    <row r="525" spans="1:2" x14ac:dyDescent="0.25">
      <c r="A525" s="380"/>
      <c r="B525" s="380"/>
    </row>
    <row r="526" spans="1:2" x14ac:dyDescent="0.25">
      <c r="A526" s="381"/>
      <c r="B526" s="381"/>
    </row>
    <row r="527" spans="1:2" x14ac:dyDescent="0.25">
      <c r="A527" s="380"/>
      <c r="B527" s="380"/>
    </row>
    <row r="528" spans="1:2" x14ac:dyDescent="0.25">
      <c r="A528" s="381"/>
      <c r="B528" s="381"/>
    </row>
    <row r="529" spans="1:2" x14ac:dyDescent="0.25">
      <c r="A529" s="380"/>
      <c r="B529" s="380"/>
    </row>
    <row r="530" spans="1:2" x14ac:dyDescent="0.25">
      <c r="A530" s="381"/>
      <c r="B530" s="381"/>
    </row>
    <row r="531" spans="1:2" x14ac:dyDescent="0.25">
      <c r="A531" s="380"/>
      <c r="B531" s="380"/>
    </row>
    <row r="532" spans="1:2" x14ac:dyDescent="0.25">
      <c r="A532" s="381"/>
      <c r="B532" s="381"/>
    </row>
    <row r="533" spans="1:2" x14ac:dyDescent="0.25">
      <c r="A533" s="380"/>
      <c r="B533" s="380"/>
    </row>
    <row r="534" spans="1:2" x14ac:dyDescent="0.25">
      <c r="A534" s="381"/>
      <c r="B534" s="381"/>
    </row>
    <row r="535" spans="1:2" x14ac:dyDescent="0.25">
      <c r="A535" s="380"/>
      <c r="B535" s="380"/>
    </row>
    <row r="536" spans="1:2" x14ac:dyDescent="0.25">
      <c r="A536" s="381"/>
      <c r="B536" s="381"/>
    </row>
    <row r="537" spans="1:2" x14ac:dyDescent="0.25">
      <c r="A537" s="380"/>
      <c r="B537" s="380"/>
    </row>
    <row r="538" spans="1:2" x14ac:dyDescent="0.25">
      <c r="A538" s="380"/>
      <c r="B538" s="380"/>
    </row>
    <row r="539" spans="1:2" x14ac:dyDescent="0.25">
      <c r="A539" s="381"/>
      <c r="B539" s="381"/>
    </row>
    <row r="540" spans="1:2" x14ac:dyDescent="0.25">
      <c r="A540" s="380"/>
      <c r="B540" s="380"/>
    </row>
    <row r="541" spans="1:2" x14ac:dyDescent="0.25">
      <c r="A541" s="381"/>
      <c r="B541" s="381"/>
    </row>
    <row r="542" spans="1:2" x14ac:dyDescent="0.25">
      <c r="A542" s="380"/>
      <c r="B542" s="380"/>
    </row>
    <row r="543" spans="1:2" x14ac:dyDescent="0.25">
      <c r="A543" s="381"/>
      <c r="B543" s="381"/>
    </row>
    <row r="544" spans="1:2" x14ac:dyDescent="0.25">
      <c r="A544" s="380"/>
      <c r="B544" s="380"/>
    </row>
    <row r="545" spans="1:2" x14ac:dyDescent="0.25">
      <c r="A545" s="381"/>
      <c r="B545" s="381"/>
    </row>
    <row r="546" spans="1:2" x14ac:dyDescent="0.25">
      <c r="A546" s="380"/>
      <c r="B546" s="380"/>
    </row>
    <row r="547" spans="1:2" x14ac:dyDescent="0.25">
      <c r="A547" s="381"/>
      <c r="B547" s="381"/>
    </row>
    <row r="548" spans="1:2" x14ac:dyDescent="0.25">
      <c r="A548" s="380"/>
      <c r="B548" s="380"/>
    </row>
    <row r="549" spans="1:2" x14ac:dyDescent="0.25">
      <c r="A549" s="381"/>
      <c r="B549" s="381"/>
    </row>
    <row r="550" spans="1:2" x14ac:dyDescent="0.25">
      <c r="A550" s="380"/>
      <c r="B550" s="380"/>
    </row>
    <row r="551" spans="1:2" x14ac:dyDescent="0.25">
      <c r="A551" s="381"/>
      <c r="B551" s="381"/>
    </row>
    <row r="552" spans="1:2" x14ac:dyDescent="0.25">
      <c r="A552" s="380"/>
      <c r="B552" s="380"/>
    </row>
    <row r="553" spans="1:2" x14ac:dyDescent="0.25">
      <c r="A553" s="381"/>
      <c r="B553" s="381"/>
    </row>
    <row r="554" spans="1:2" x14ac:dyDescent="0.25">
      <c r="A554" s="380"/>
      <c r="B554" s="380"/>
    </row>
    <row r="555" spans="1:2" x14ac:dyDescent="0.25">
      <c r="A555" s="381"/>
      <c r="B555" s="381"/>
    </row>
    <row r="556" spans="1:2" x14ac:dyDescent="0.25">
      <c r="A556" s="380"/>
      <c r="B556" s="380"/>
    </row>
    <row r="557" spans="1:2" x14ac:dyDescent="0.25">
      <c r="A557" s="381"/>
      <c r="B557" s="381"/>
    </row>
    <row r="558" spans="1:2" x14ac:dyDescent="0.25">
      <c r="A558" s="380"/>
      <c r="B558" s="380"/>
    </row>
    <row r="559" spans="1:2" x14ac:dyDescent="0.25">
      <c r="A559" s="381"/>
      <c r="B559" s="381"/>
    </row>
    <row r="560" spans="1:2" x14ac:dyDescent="0.25">
      <c r="A560" s="380"/>
      <c r="B560" s="380"/>
    </row>
    <row r="561" spans="1:2" x14ac:dyDescent="0.25">
      <c r="A561" s="381"/>
      <c r="B561" s="381"/>
    </row>
    <row r="562" spans="1:2" x14ac:dyDescent="0.25">
      <c r="A562" s="380"/>
      <c r="B562" s="380"/>
    </row>
    <row r="563" spans="1:2" x14ac:dyDescent="0.25">
      <c r="A563" s="381"/>
      <c r="B563" s="381"/>
    </row>
    <row r="564" spans="1:2" x14ac:dyDescent="0.25">
      <c r="A564" s="380"/>
      <c r="B564" s="380"/>
    </row>
    <row r="565" spans="1:2" x14ac:dyDescent="0.25">
      <c r="A565" s="381"/>
      <c r="B565" s="381"/>
    </row>
    <row r="566" spans="1:2" x14ac:dyDescent="0.25">
      <c r="A566" s="380"/>
      <c r="B566" s="380"/>
    </row>
    <row r="567" spans="1:2" x14ac:dyDescent="0.25">
      <c r="A567" s="381"/>
      <c r="B567" s="381"/>
    </row>
    <row r="568" spans="1:2" x14ac:dyDescent="0.25">
      <c r="A568" s="381"/>
      <c r="B568" s="381"/>
    </row>
    <row r="569" spans="1:2" x14ac:dyDescent="0.25">
      <c r="A569" s="380"/>
      <c r="B569" s="380"/>
    </row>
    <row r="570" spans="1:2" x14ac:dyDescent="0.25">
      <c r="A570" s="381"/>
      <c r="B570" s="381"/>
    </row>
    <row r="571" spans="1:2" x14ac:dyDescent="0.25">
      <c r="A571" s="380"/>
      <c r="B571" s="380"/>
    </row>
    <row r="572" spans="1:2" x14ac:dyDescent="0.25">
      <c r="A572" s="381"/>
      <c r="B572" s="381"/>
    </row>
    <row r="573" spans="1:2" x14ac:dyDescent="0.25">
      <c r="A573" s="380"/>
      <c r="B573" s="380"/>
    </row>
    <row r="574" spans="1:2" x14ac:dyDescent="0.25">
      <c r="A574" s="381"/>
      <c r="B574" s="381"/>
    </row>
    <row r="575" spans="1:2" x14ac:dyDescent="0.25">
      <c r="A575" s="380"/>
      <c r="B575" s="380"/>
    </row>
    <row r="576" spans="1:2" x14ac:dyDescent="0.25">
      <c r="A576" s="381"/>
      <c r="B576" s="381"/>
    </row>
    <row r="577" spans="1:2" x14ac:dyDescent="0.25">
      <c r="A577" s="381"/>
      <c r="B577" s="381"/>
    </row>
    <row r="578" spans="1:2" x14ac:dyDescent="0.25">
      <c r="A578" s="380"/>
      <c r="B578" s="380"/>
    </row>
    <row r="579" spans="1:2" x14ac:dyDescent="0.25">
      <c r="A579" s="381"/>
      <c r="B579" s="381"/>
    </row>
    <row r="580" spans="1:2" x14ac:dyDescent="0.25">
      <c r="A580" s="380"/>
      <c r="B580" s="380"/>
    </row>
    <row r="581" spans="1:2" x14ac:dyDescent="0.25">
      <c r="A581" s="381"/>
      <c r="B581" s="381"/>
    </row>
    <row r="582" spans="1:2" x14ac:dyDescent="0.25">
      <c r="A582" s="380"/>
      <c r="B582" s="380"/>
    </row>
    <row r="583" spans="1:2" x14ac:dyDescent="0.25">
      <c r="A583" s="381"/>
      <c r="B583" s="381"/>
    </row>
    <row r="584" spans="1:2" x14ac:dyDescent="0.25">
      <c r="A584" s="380"/>
      <c r="B584" s="380"/>
    </row>
    <row r="585" spans="1:2" x14ac:dyDescent="0.25">
      <c r="A585" s="381"/>
      <c r="B585" s="381"/>
    </row>
    <row r="586" spans="1:2" x14ac:dyDescent="0.25">
      <c r="A586" s="380"/>
      <c r="B586" s="380"/>
    </row>
    <row r="587" spans="1:2" x14ac:dyDescent="0.25">
      <c r="A587" s="381"/>
      <c r="B587" s="381"/>
    </row>
    <row r="588" spans="1:2" x14ac:dyDescent="0.25">
      <c r="A588" s="380"/>
      <c r="B588" s="380"/>
    </row>
    <row r="589" spans="1:2" x14ac:dyDescent="0.25">
      <c r="A589" s="381"/>
      <c r="B589" s="381"/>
    </row>
    <row r="590" spans="1:2" x14ac:dyDescent="0.25">
      <c r="A590" s="380"/>
      <c r="B590" s="380"/>
    </row>
    <row r="591" spans="1:2" x14ac:dyDescent="0.25">
      <c r="A591" s="381"/>
      <c r="B591" s="381"/>
    </row>
    <row r="592" spans="1:2" x14ac:dyDescent="0.25">
      <c r="A592" s="380"/>
      <c r="B592" s="380"/>
    </row>
    <row r="593" spans="1:2" x14ac:dyDescent="0.25">
      <c r="A593" s="381"/>
      <c r="B593" s="381"/>
    </row>
    <row r="594" spans="1:2" x14ac:dyDescent="0.25">
      <c r="A594" s="380"/>
      <c r="B594" s="380"/>
    </row>
    <row r="595" spans="1:2" x14ac:dyDescent="0.25">
      <c r="A595" s="381"/>
      <c r="B595" s="381"/>
    </row>
    <row r="596" spans="1:2" x14ac:dyDescent="0.25">
      <c r="A596" s="380"/>
      <c r="B596" s="380"/>
    </row>
    <row r="597" spans="1:2" x14ac:dyDescent="0.25">
      <c r="A597" s="381"/>
      <c r="B597" s="381"/>
    </row>
    <row r="598" spans="1:2" x14ac:dyDescent="0.25">
      <c r="A598" s="380"/>
      <c r="B598" s="380"/>
    </row>
    <row r="599" spans="1:2" x14ac:dyDescent="0.25">
      <c r="A599" s="381"/>
      <c r="B599" s="381"/>
    </row>
    <row r="600" spans="1:2" x14ac:dyDescent="0.25">
      <c r="A600" s="381"/>
      <c r="B600" s="381"/>
    </row>
    <row r="601" spans="1:2" x14ac:dyDescent="0.25">
      <c r="A601" s="380"/>
      <c r="B601" s="380"/>
    </row>
    <row r="602" spans="1:2" x14ac:dyDescent="0.25">
      <c r="A602" s="381"/>
      <c r="B602" s="381"/>
    </row>
    <row r="603" spans="1:2" x14ac:dyDescent="0.25">
      <c r="A603" s="380"/>
      <c r="B603" s="380"/>
    </row>
    <row r="604" spans="1:2" x14ac:dyDescent="0.25">
      <c r="A604" s="380"/>
      <c r="B604" s="380"/>
    </row>
    <row r="605" spans="1:2" x14ac:dyDescent="0.25">
      <c r="A605" s="381"/>
      <c r="B605" s="381"/>
    </row>
    <row r="606" spans="1:2" x14ac:dyDescent="0.25">
      <c r="A606" s="380"/>
      <c r="B606" s="380"/>
    </row>
    <row r="607" spans="1:2" x14ac:dyDescent="0.25">
      <c r="A607" s="381"/>
      <c r="B607" s="381"/>
    </row>
    <row r="608" spans="1:2" x14ac:dyDescent="0.25">
      <c r="A608" s="380"/>
      <c r="B608" s="380"/>
    </row>
    <row r="609" spans="1:2" x14ac:dyDescent="0.25">
      <c r="A609" s="381"/>
      <c r="B609" s="381"/>
    </row>
    <row r="610" spans="1:2" x14ac:dyDescent="0.25">
      <c r="A610" s="380"/>
      <c r="B610" s="380"/>
    </row>
    <row r="611" spans="1:2" x14ac:dyDescent="0.25">
      <c r="A611" s="381"/>
      <c r="B611" s="381"/>
    </row>
    <row r="612" spans="1:2" x14ac:dyDescent="0.25">
      <c r="A612" s="380"/>
      <c r="B612" s="380"/>
    </row>
    <row r="613" spans="1:2" x14ac:dyDescent="0.25">
      <c r="A613" s="381"/>
      <c r="B613" s="381"/>
    </row>
    <row r="614" spans="1:2" x14ac:dyDescent="0.25">
      <c r="A614" s="380"/>
      <c r="B614" s="380"/>
    </row>
    <row r="615" spans="1:2" x14ac:dyDescent="0.25">
      <c r="A615" s="381"/>
      <c r="B615" s="381"/>
    </row>
    <row r="616" spans="1:2" x14ac:dyDescent="0.25">
      <c r="A616" s="380"/>
      <c r="B616" s="380"/>
    </row>
    <row r="617" spans="1:2" x14ac:dyDescent="0.25">
      <c r="A617" s="381"/>
      <c r="B617" s="381"/>
    </row>
    <row r="618" spans="1:2" x14ac:dyDescent="0.25">
      <c r="A618" s="380"/>
      <c r="B618" s="380"/>
    </row>
    <row r="619" spans="1:2" x14ac:dyDescent="0.25">
      <c r="A619" s="381"/>
      <c r="B619" s="381"/>
    </row>
    <row r="620" spans="1:2" x14ac:dyDescent="0.25">
      <c r="A620" s="380"/>
      <c r="B620" s="380"/>
    </row>
    <row r="621" spans="1:2" x14ac:dyDescent="0.25">
      <c r="A621" s="381"/>
      <c r="B621" s="381"/>
    </row>
    <row r="622" spans="1:2" x14ac:dyDescent="0.25">
      <c r="A622" s="380"/>
      <c r="B622" s="380"/>
    </row>
    <row r="623" spans="1:2" x14ac:dyDescent="0.25">
      <c r="A623" s="381"/>
      <c r="B623" s="381"/>
    </row>
    <row r="624" spans="1:2" x14ac:dyDescent="0.25">
      <c r="A624" s="380"/>
      <c r="B624" s="380"/>
    </row>
    <row r="625" spans="1:2" x14ac:dyDescent="0.25">
      <c r="A625" s="381"/>
      <c r="B625" s="381"/>
    </row>
    <row r="626" spans="1:2" x14ac:dyDescent="0.25">
      <c r="A626" s="380"/>
      <c r="B626" s="380"/>
    </row>
    <row r="627" spans="1:2" x14ac:dyDescent="0.25">
      <c r="A627" s="381"/>
      <c r="B627" s="381"/>
    </row>
    <row r="628" spans="1:2" x14ac:dyDescent="0.25">
      <c r="A628" s="380"/>
      <c r="B628" s="380"/>
    </row>
    <row r="629" spans="1:2" x14ac:dyDescent="0.25">
      <c r="A629" s="381"/>
      <c r="B629" s="381"/>
    </row>
    <row r="630" spans="1:2" x14ac:dyDescent="0.25">
      <c r="A630" s="380"/>
      <c r="B630" s="380"/>
    </row>
    <row r="631" spans="1:2" x14ac:dyDescent="0.25">
      <c r="A631" s="381"/>
      <c r="B631" s="381"/>
    </row>
    <row r="632" spans="1:2" x14ac:dyDescent="0.25">
      <c r="A632" s="380"/>
      <c r="B632" s="380"/>
    </row>
    <row r="633" spans="1:2" x14ac:dyDescent="0.25">
      <c r="A633" s="381"/>
      <c r="B633" s="381"/>
    </row>
    <row r="634" spans="1:2" x14ac:dyDescent="0.25">
      <c r="A634" s="380"/>
      <c r="B634" s="380"/>
    </row>
    <row r="635" spans="1:2" x14ac:dyDescent="0.25">
      <c r="A635" s="381"/>
      <c r="B635" s="381"/>
    </row>
    <row r="636" spans="1:2" x14ac:dyDescent="0.25">
      <c r="A636" s="380"/>
      <c r="B636" s="380"/>
    </row>
    <row r="637" spans="1:2" x14ac:dyDescent="0.25">
      <c r="A637" s="381"/>
      <c r="B637" s="381"/>
    </row>
    <row r="638" spans="1:2" x14ac:dyDescent="0.25">
      <c r="A638" s="380"/>
      <c r="B638" s="380"/>
    </row>
    <row r="639" spans="1:2" x14ac:dyDescent="0.25">
      <c r="A639" s="381"/>
      <c r="B639" s="381"/>
    </row>
    <row r="640" spans="1:2" x14ac:dyDescent="0.25">
      <c r="A640" s="380"/>
      <c r="B640" s="380"/>
    </row>
    <row r="641" spans="1:2" x14ac:dyDescent="0.25">
      <c r="A641" s="381"/>
      <c r="B641" s="381"/>
    </row>
    <row r="642" spans="1:2" x14ac:dyDescent="0.25">
      <c r="A642" s="380"/>
      <c r="B642" s="380"/>
    </row>
    <row r="643" spans="1:2" x14ac:dyDescent="0.25">
      <c r="A643" s="381"/>
      <c r="B643" s="381"/>
    </row>
    <row r="644" spans="1:2" x14ac:dyDescent="0.25">
      <c r="A644" s="380"/>
      <c r="B644" s="380"/>
    </row>
    <row r="645" spans="1:2" x14ac:dyDescent="0.25">
      <c r="A645" s="381"/>
      <c r="B645" s="381"/>
    </row>
    <row r="646" spans="1:2" x14ac:dyDescent="0.25">
      <c r="A646" s="380"/>
      <c r="B646" s="380"/>
    </row>
    <row r="647" spans="1:2" x14ac:dyDescent="0.25">
      <c r="A647" s="381"/>
      <c r="B647" s="381"/>
    </row>
    <row r="648" spans="1:2" x14ac:dyDescent="0.25">
      <c r="A648" s="380"/>
      <c r="B648" s="380"/>
    </row>
    <row r="649" spans="1:2" x14ac:dyDescent="0.25">
      <c r="A649" s="381"/>
      <c r="B649" s="381"/>
    </row>
    <row r="650" spans="1:2" x14ac:dyDescent="0.25">
      <c r="A650" s="380"/>
      <c r="B650" s="380"/>
    </row>
    <row r="651" spans="1:2" x14ac:dyDescent="0.25">
      <c r="A651" s="381"/>
      <c r="B651" s="381"/>
    </row>
    <row r="652" spans="1:2" x14ac:dyDescent="0.25">
      <c r="A652" s="380"/>
      <c r="B652" s="380"/>
    </row>
    <row r="653" spans="1:2" x14ac:dyDescent="0.25">
      <c r="A653" s="381"/>
      <c r="B653" s="381"/>
    </row>
    <row r="654" spans="1:2" x14ac:dyDescent="0.25">
      <c r="A654" s="380"/>
      <c r="B654" s="380"/>
    </row>
    <row r="655" spans="1:2" x14ac:dyDescent="0.25">
      <c r="A655" s="381"/>
      <c r="B655" s="381"/>
    </row>
    <row r="656" spans="1:2" x14ac:dyDescent="0.25">
      <c r="A656" s="380"/>
      <c r="B656" s="380"/>
    </row>
    <row r="657" spans="1:2" x14ac:dyDescent="0.25">
      <c r="A657" s="381"/>
      <c r="B657" s="381"/>
    </row>
    <row r="658" spans="1:2" x14ac:dyDescent="0.25">
      <c r="A658" s="380"/>
      <c r="B658" s="380"/>
    </row>
    <row r="659" spans="1:2" x14ac:dyDescent="0.25">
      <c r="A659" s="381"/>
      <c r="B659" s="381"/>
    </row>
    <row r="660" spans="1:2" x14ac:dyDescent="0.25">
      <c r="A660" s="380"/>
      <c r="B660" s="380"/>
    </row>
    <row r="661" spans="1:2" x14ac:dyDescent="0.25">
      <c r="A661" s="380"/>
      <c r="B661" s="380"/>
    </row>
    <row r="662" spans="1:2" x14ac:dyDescent="0.25">
      <c r="A662" s="380"/>
      <c r="B662" s="380"/>
    </row>
    <row r="663" spans="1:2" x14ac:dyDescent="0.25">
      <c r="A663" s="381"/>
      <c r="B663" s="381"/>
    </row>
    <row r="664" spans="1:2" x14ac:dyDescent="0.25">
      <c r="A664" s="381"/>
      <c r="B664" s="381"/>
    </row>
    <row r="665" spans="1:2" x14ac:dyDescent="0.25">
      <c r="A665" s="381"/>
      <c r="B665" s="381"/>
    </row>
    <row r="666" spans="1:2" x14ac:dyDescent="0.25">
      <c r="A666" s="380"/>
      <c r="B666" s="380"/>
    </row>
    <row r="667" spans="1:2" x14ac:dyDescent="0.25">
      <c r="A667" s="381"/>
      <c r="B667" s="381"/>
    </row>
    <row r="668" spans="1:2" x14ac:dyDescent="0.25">
      <c r="A668" s="380"/>
      <c r="B668" s="380"/>
    </row>
    <row r="669" spans="1:2" x14ac:dyDescent="0.25">
      <c r="A669" s="381"/>
      <c r="B669" s="381"/>
    </row>
    <row r="670" spans="1:2" x14ac:dyDescent="0.25">
      <c r="A670" s="380"/>
      <c r="B670" s="380"/>
    </row>
    <row r="671" spans="1:2" x14ac:dyDescent="0.25">
      <c r="A671" s="381"/>
      <c r="B671" s="381"/>
    </row>
    <row r="672" spans="1:2" x14ac:dyDescent="0.25">
      <c r="A672" s="380"/>
      <c r="B672" s="380"/>
    </row>
    <row r="673" spans="1:2" x14ac:dyDescent="0.25">
      <c r="A673" s="381"/>
      <c r="B673" s="381"/>
    </row>
    <row r="674" spans="1:2" x14ac:dyDescent="0.25">
      <c r="A674" s="380"/>
      <c r="B674" s="380"/>
    </row>
    <row r="675" spans="1:2" x14ac:dyDescent="0.25">
      <c r="A675" s="381"/>
      <c r="B675" s="381"/>
    </row>
    <row r="676" spans="1:2" x14ac:dyDescent="0.25">
      <c r="A676" s="380"/>
      <c r="B676" s="380"/>
    </row>
    <row r="677" spans="1:2" x14ac:dyDescent="0.25">
      <c r="A677" s="381"/>
      <c r="B677" s="381"/>
    </row>
    <row r="678" spans="1:2" x14ac:dyDescent="0.25">
      <c r="A678" s="380"/>
      <c r="B678" s="380"/>
    </row>
    <row r="679" spans="1:2" x14ac:dyDescent="0.25">
      <c r="A679" s="381"/>
      <c r="B679" s="381"/>
    </row>
    <row r="680" spans="1:2" x14ac:dyDescent="0.25">
      <c r="A680" s="380"/>
      <c r="B680" s="380"/>
    </row>
    <row r="681" spans="1:2" x14ac:dyDescent="0.25">
      <c r="A681" s="381"/>
      <c r="B681" s="381"/>
    </row>
    <row r="682" spans="1:2" x14ac:dyDescent="0.25">
      <c r="A682" s="380"/>
      <c r="B682" s="380"/>
    </row>
    <row r="683" spans="1:2" x14ac:dyDescent="0.25">
      <c r="A683" s="381"/>
      <c r="B683" s="381"/>
    </row>
    <row r="684" spans="1:2" x14ac:dyDescent="0.25">
      <c r="A684" s="380"/>
      <c r="B684" s="380"/>
    </row>
    <row r="685" spans="1:2" x14ac:dyDescent="0.25">
      <c r="A685" s="381"/>
      <c r="B685" s="381"/>
    </row>
    <row r="686" spans="1:2" x14ac:dyDescent="0.25">
      <c r="A686" s="380"/>
      <c r="B686" s="380"/>
    </row>
    <row r="687" spans="1:2" x14ac:dyDescent="0.25">
      <c r="A687" s="381"/>
      <c r="B687" s="381"/>
    </row>
    <row r="688" spans="1:2" x14ac:dyDescent="0.25">
      <c r="A688" s="380"/>
      <c r="B688" s="380"/>
    </row>
    <row r="689" spans="1:3" x14ac:dyDescent="0.25">
      <c r="A689" s="381"/>
      <c r="B689" s="381"/>
    </row>
    <row r="690" spans="1:3" x14ac:dyDescent="0.25">
      <c r="A690" s="380"/>
      <c r="B690" s="380"/>
    </row>
    <row r="691" spans="1:3" x14ac:dyDescent="0.25">
      <c r="A691" s="381"/>
      <c r="B691" s="381"/>
    </row>
    <row r="692" spans="1:3" x14ac:dyDescent="0.25">
      <c r="A692" s="380"/>
      <c r="B692" s="380"/>
    </row>
    <row r="693" spans="1:3" x14ac:dyDescent="0.25">
      <c r="A693" s="381"/>
      <c r="B693" s="381"/>
    </row>
    <row r="694" spans="1:3" x14ac:dyDescent="0.25">
      <c r="A694" s="380"/>
      <c r="B694" s="380"/>
    </row>
    <row r="695" spans="1:3" x14ac:dyDescent="0.25">
      <c r="A695" s="381"/>
      <c r="B695" s="381"/>
    </row>
    <row r="696" spans="1:3" ht="15.75" x14ac:dyDescent="0.25">
      <c r="A696" s="380"/>
      <c r="B696" s="380"/>
      <c r="C696" s="27"/>
    </row>
    <row r="697" spans="1:3" x14ac:dyDescent="0.25">
      <c r="A697" s="381"/>
      <c r="B697" s="381"/>
    </row>
    <row r="698" spans="1:3" x14ac:dyDescent="0.25">
      <c r="A698" s="380"/>
      <c r="B698" s="380"/>
    </row>
    <row r="699" spans="1:3" x14ac:dyDescent="0.25">
      <c r="A699" s="381"/>
      <c r="B699" s="381"/>
    </row>
    <row r="700" spans="1:3" x14ac:dyDescent="0.25">
      <c r="A700" s="380"/>
      <c r="B700" s="380"/>
    </row>
    <row r="701" spans="1:3" x14ac:dyDescent="0.25">
      <c r="A701" s="381"/>
      <c r="B701" s="381"/>
    </row>
    <row r="702" spans="1:3" x14ac:dyDescent="0.25">
      <c r="A702" s="380"/>
      <c r="B702" s="380"/>
    </row>
    <row r="703" spans="1:3" x14ac:dyDescent="0.25">
      <c r="A703" s="381"/>
      <c r="B703" s="381"/>
    </row>
    <row r="704" spans="1:3" x14ac:dyDescent="0.25">
      <c r="A704" s="380"/>
      <c r="B704" s="380"/>
    </row>
    <row r="705" spans="1:2" x14ac:dyDescent="0.25">
      <c r="A705" s="381"/>
      <c r="B705" s="381"/>
    </row>
    <row r="706" spans="1:2" x14ac:dyDescent="0.25">
      <c r="A706" s="380"/>
      <c r="B706" s="380"/>
    </row>
    <row r="707" spans="1:2" x14ac:dyDescent="0.25">
      <c r="A707" s="381"/>
      <c r="B707" s="381"/>
    </row>
    <row r="708" spans="1:2" x14ac:dyDescent="0.25">
      <c r="A708" s="380"/>
      <c r="B708" s="380"/>
    </row>
    <row r="709" spans="1:2" x14ac:dyDescent="0.25">
      <c r="A709" s="381"/>
      <c r="B709" s="381"/>
    </row>
    <row r="710" spans="1:2" x14ac:dyDescent="0.25">
      <c r="A710" s="380"/>
      <c r="B710" s="380"/>
    </row>
    <row r="711" spans="1:2" x14ac:dyDescent="0.25">
      <c r="A711" s="381"/>
      <c r="B711" s="381"/>
    </row>
    <row r="712" spans="1:2" x14ac:dyDescent="0.25">
      <c r="A712" s="380"/>
      <c r="B712" s="380"/>
    </row>
    <row r="713" spans="1:2" x14ac:dyDescent="0.25">
      <c r="A713" s="381"/>
      <c r="B713" s="381"/>
    </row>
    <row r="714" spans="1:2" x14ac:dyDescent="0.25">
      <c r="A714" s="380"/>
      <c r="B714" s="380"/>
    </row>
    <row r="715" spans="1:2" x14ac:dyDescent="0.25">
      <c r="A715" s="381"/>
      <c r="B715" s="381"/>
    </row>
    <row r="716" spans="1:2" x14ac:dyDescent="0.25">
      <c r="A716" s="380"/>
      <c r="B716" s="380"/>
    </row>
    <row r="717" spans="1:2" x14ac:dyDescent="0.25">
      <c r="A717" s="381"/>
      <c r="B717" s="381"/>
    </row>
    <row r="718" spans="1:2" x14ac:dyDescent="0.25">
      <c r="A718" s="380"/>
      <c r="B718" s="380"/>
    </row>
    <row r="719" spans="1:2" x14ac:dyDescent="0.25">
      <c r="A719" s="381"/>
      <c r="B719" s="381"/>
    </row>
    <row r="720" spans="1:2" x14ac:dyDescent="0.25">
      <c r="A720" s="380"/>
      <c r="B720" s="380"/>
    </row>
    <row r="721" spans="1:2" x14ac:dyDescent="0.25">
      <c r="A721" s="381"/>
      <c r="B721" s="381"/>
    </row>
    <row r="722" spans="1:2" x14ac:dyDescent="0.25">
      <c r="A722" s="380"/>
      <c r="B722" s="380"/>
    </row>
    <row r="723" spans="1:2" x14ac:dyDescent="0.25">
      <c r="A723" s="381"/>
      <c r="B723" s="381"/>
    </row>
    <row r="724" spans="1:2" x14ac:dyDescent="0.25">
      <c r="A724" s="380"/>
      <c r="B724" s="380"/>
    </row>
    <row r="725" spans="1:2" x14ac:dyDescent="0.25">
      <c r="A725" s="381"/>
      <c r="B725" s="381"/>
    </row>
    <row r="726" spans="1:2" x14ac:dyDescent="0.25">
      <c r="A726" s="380"/>
      <c r="B726" s="380"/>
    </row>
    <row r="727" spans="1:2" x14ac:dyDescent="0.25">
      <c r="A727" s="381"/>
      <c r="B727" s="381"/>
    </row>
    <row r="728" spans="1:2" x14ac:dyDescent="0.25">
      <c r="A728" s="380"/>
      <c r="B728" s="380"/>
    </row>
    <row r="729" spans="1:2" x14ac:dyDescent="0.25">
      <c r="A729" s="381"/>
      <c r="B729" s="381"/>
    </row>
    <row r="730" spans="1:2" x14ac:dyDescent="0.25">
      <c r="A730" s="380"/>
      <c r="B730" s="380"/>
    </row>
    <row r="731" spans="1:2" x14ac:dyDescent="0.25">
      <c r="A731" s="381"/>
      <c r="B731" s="381"/>
    </row>
    <row r="732" spans="1:2" x14ac:dyDescent="0.25">
      <c r="A732" s="380"/>
      <c r="B732" s="380"/>
    </row>
    <row r="733" spans="1:2" x14ac:dyDescent="0.25">
      <c r="A733" s="381"/>
      <c r="B733" s="381"/>
    </row>
    <row r="734" spans="1:2" x14ac:dyDescent="0.25">
      <c r="A734" s="380"/>
      <c r="B734" s="380"/>
    </row>
    <row r="735" spans="1:2" x14ac:dyDescent="0.25">
      <c r="A735" s="381"/>
      <c r="B735" s="381"/>
    </row>
    <row r="736" spans="1:2" x14ac:dyDescent="0.25">
      <c r="A736" s="380"/>
      <c r="B736" s="380"/>
    </row>
    <row r="737" spans="1:2" x14ac:dyDescent="0.25">
      <c r="A737" s="380"/>
      <c r="B737" s="380"/>
    </row>
    <row r="738" spans="1:2" x14ac:dyDescent="0.25">
      <c r="A738" s="381"/>
      <c r="B738" s="381"/>
    </row>
    <row r="739" spans="1:2" x14ac:dyDescent="0.25">
      <c r="A739" s="380"/>
      <c r="B739" s="380"/>
    </row>
    <row r="740" spans="1:2" x14ac:dyDescent="0.25">
      <c r="A740" s="381"/>
      <c r="B740" s="381"/>
    </row>
    <row r="741" spans="1:2" x14ac:dyDescent="0.25">
      <c r="A741" s="380"/>
      <c r="B741" s="380"/>
    </row>
    <row r="742" spans="1:2" x14ac:dyDescent="0.25">
      <c r="A742" s="381"/>
      <c r="B742" s="381"/>
    </row>
    <row r="743" spans="1:2" x14ac:dyDescent="0.25">
      <c r="A743" s="380"/>
      <c r="B743" s="380"/>
    </row>
    <row r="744" spans="1:2" x14ac:dyDescent="0.25">
      <c r="A744" s="381"/>
      <c r="B744" s="381"/>
    </row>
    <row r="745" spans="1:2" x14ac:dyDescent="0.25">
      <c r="A745" s="380"/>
      <c r="B745" s="380"/>
    </row>
    <row r="746" spans="1:2" x14ac:dyDescent="0.25">
      <c r="A746" s="381"/>
      <c r="B746" s="381"/>
    </row>
    <row r="747" spans="1:2" x14ac:dyDescent="0.25">
      <c r="A747" s="380"/>
      <c r="B747" s="380"/>
    </row>
    <row r="748" spans="1:2" x14ac:dyDescent="0.25">
      <c r="A748" s="381"/>
      <c r="B748" s="381"/>
    </row>
    <row r="749" spans="1:2" x14ac:dyDescent="0.25">
      <c r="A749" s="380"/>
      <c r="B749" s="380"/>
    </row>
    <row r="750" spans="1:2" x14ac:dyDescent="0.25">
      <c r="A750" s="381"/>
      <c r="B750" s="381"/>
    </row>
    <row r="751" spans="1:2" x14ac:dyDescent="0.25">
      <c r="A751" s="380"/>
      <c r="B751" s="380"/>
    </row>
    <row r="752" spans="1:2" x14ac:dyDescent="0.25">
      <c r="A752" s="381"/>
      <c r="B752" s="381"/>
    </row>
    <row r="753" spans="1:2" x14ac:dyDescent="0.25">
      <c r="A753" s="380"/>
      <c r="B753" s="380"/>
    </row>
    <row r="754" spans="1:2" x14ac:dyDescent="0.25">
      <c r="A754" s="381"/>
      <c r="B754" s="381"/>
    </row>
    <row r="755" spans="1:2" x14ac:dyDescent="0.25">
      <c r="A755" s="380"/>
      <c r="B755" s="380"/>
    </row>
    <row r="756" spans="1:2" x14ac:dyDescent="0.25">
      <c r="A756" s="381"/>
      <c r="B756" s="381"/>
    </row>
    <row r="757" spans="1:2" x14ac:dyDescent="0.25">
      <c r="A757" s="380"/>
      <c r="B757" s="380"/>
    </row>
    <row r="758" spans="1:2" x14ac:dyDescent="0.25">
      <c r="A758" s="381"/>
      <c r="B758" s="381"/>
    </row>
    <row r="759" spans="1:2" x14ac:dyDescent="0.25">
      <c r="A759" s="380"/>
      <c r="B759" s="380"/>
    </row>
    <row r="760" spans="1:2" x14ac:dyDescent="0.25">
      <c r="A760" s="381"/>
      <c r="B760" s="381"/>
    </row>
    <row r="761" spans="1:2" x14ac:dyDescent="0.25">
      <c r="A761" s="380"/>
      <c r="B761" s="380"/>
    </row>
    <row r="762" spans="1:2" x14ac:dyDescent="0.25">
      <c r="A762" s="381"/>
      <c r="B762" s="381"/>
    </row>
    <row r="763" spans="1:2" x14ac:dyDescent="0.25">
      <c r="A763" s="380"/>
      <c r="B763" s="380"/>
    </row>
    <row r="764" spans="1:2" x14ac:dyDescent="0.25">
      <c r="A764" s="381"/>
      <c r="B764" s="381"/>
    </row>
    <row r="765" spans="1:2" x14ac:dyDescent="0.25">
      <c r="A765" s="380"/>
      <c r="B765" s="380"/>
    </row>
    <row r="766" spans="1:2" x14ac:dyDescent="0.25">
      <c r="A766" s="381"/>
      <c r="B766" s="381"/>
    </row>
    <row r="767" spans="1:2" x14ac:dyDescent="0.25">
      <c r="A767" s="380"/>
      <c r="B767" s="380"/>
    </row>
    <row r="768" spans="1:2" x14ac:dyDescent="0.25">
      <c r="A768" s="381"/>
      <c r="B768" s="381"/>
    </row>
    <row r="769" spans="1:2" x14ac:dyDescent="0.25">
      <c r="A769" s="380"/>
      <c r="B769" s="380"/>
    </row>
    <row r="770" spans="1:2" x14ac:dyDescent="0.25">
      <c r="A770" s="381"/>
      <c r="B770" s="381"/>
    </row>
    <row r="771" spans="1:2" x14ac:dyDescent="0.25">
      <c r="A771" s="380"/>
      <c r="B771" s="380"/>
    </row>
    <row r="772" spans="1:2" x14ac:dyDescent="0.25">
      <c r="A772" s="381"/>
      <c r="B772" s="381"/>
    </row>
    <row r="773" spans="1:2" x14ac:dyDescent="0.25">
      <c r="A773" s="380"/>
      <c r="B773" s="380"/>
    </row>
    <row r="774" spans="1:2" x14ac:dyDescent="0.25">
      <c r="A774" s="381"/>
      <c r="B774" s="381"/>
    </row>
    <row r="775" spans="1:2" x14ac:dyDescent="0.25">
      <c r="A775" s="380"/>
      <c r="B775" s="380"/>
    </row>
    <row r="776" spans="1:2" x14ac:dyDescent="0.25">
      <c r="A776" s="381"/>
      <c r="B776" s="381"/>
    </row>
    <row r="777" spans="1:2" x14ac:dyDescent="0.25">
      <c r="A777" s="380"/>
      <c r="B777" s="380"/>
    </row>
    <row r="778" spans="1:2" x14ac:dyDescent="0.25">
      <c r="A778" s="381"/>
      <c r="B778" s="381"/>
    </row>
    <row r="779" spans="1:2" x14ac:dyDescent="0.25">
      <c r="A779" s="380"/>
      <c r="B779" s="380"/>
    </row>
    <row r="780" spans="1:2" x14ac:dyDescent="0.25">
      <c r="A780" s="381"/>
      <c r="B780" s="381"/>
    </row>
    <row r="781" spans="1:2" x14ac:dyDescent="0.25">
      <c r="A781" s="380"/>
      <c r="B781" s="380"/>
    </row>
    <row r="782" spans="1:2" x14ac:dyDescent="0.25">
      <c r="A782" s="381"/>
      <c r="B782" s="381"/>
    </row>
    <row r="783" spans="1:2" x14ac:dyDescent="0.25">
      <c r="A783" s="380"/>
      <c r="B783" s="380"/>
    </row>
    <row r="784" spans="1:2" x14ac:dyDescent="0.25">
      <c r="A784" s="381"/>
      <c r="B784" s="381"/>
    </row>
    <row r="785" spans="1:2" x14ac:dyDescent="0.25">
      <c r="A785" s="381"/>
      <c r="B785" s="381"/>
    </row>
    <row r="786" spans="1:2" x14ac:dyDescent="0.25">
      <c r="A786" s="380"/>
      <c r="B786" s="380"/>
    </row>
    <row r="787" spans="1:2" x14ac:dyDescent="0.25">
      <c r="A787" s="381"/>
      <c r="B787" s="381"/>
    </row>
    <row r="788" spans="1:2" x14ac:dyDescent="0.25">
      <c r="A788" s="380"/>
      <c r="B788" s="380"/>
    </row>
    <row r="789" spans="1:2" x14ac:dyDescent="0.25">
      <c r="A789" s="381"/>
      <c r="B789" s="381"/>
    </row>
    <row r="790" spans="1:2" x14ac:dyDescent="0.25">
      <c r="A790" s="380"/>
      <c r="B790" s="380"/>
    </row>
    <row r="791" spans="1:2" x14ac:dyDescent="0.25">
      <c r="A791" s="381"/>
      <c r="B791" s="381"/>
    </row>
    <row r="792" spans="1:2" x14ac:dyDescent="0.25">
      <c r="A792" s="380"/>
      <c r="B792" s="380"/>
    </row>
    <row r="793" spans="1:2" x14ac:dyDescent="0.25">
      <c r="A793" s="381"/>
      <c r="B793" s="381"/>
    </row>
    <row r="794" spans="1:2" x14ac:dyDescent="0.25">
      <c r="A794" s="380"/>
      <c r="B794" s="380"/>
    </row>
    <row r="795" spans="1:2" x14ac:dyDescent="0.25">
      <c r="A795" s="381"/>
      <c r="B795" s="381"/>
    </row>
    <row r="796" spans="1:2" x14ac:dyDescent="0.25">
      <c r="A796" s="380"/>
      <c r="B796" s="380"/>
    </row>
    <row r="797" spans="1:2" x14ac:dyDescent="0.25">
      <c r="A797" s="381"/>
      <c r="B797" s="381"/>
    </row>
    <row r="798" spans="1:2" x14ac:dyDescent="0.25">
      <c r="A798" s="380"/>
      <c r="B798" s="380"/>
    </row>
    <row r="799" spans="1:2" x14ac:dyDescent="0.25">
      <c r="A799" s="381"/>
      <c r="B799" s="381"/>
    </row>
    <row r="800" spans="1:2" x14ac:dyDescent="0.25">
      <c r="A800" s="380"/>
      <c r="B800" s="380"/>
    </row>
    <row r="801" spans="1:2" x14ac:dyDescent="0.25">
      <c r="A801" s="381"/>
      <c r="B801" s="381"/>
    </row>
    <row r="802" spans="1:2" x14ac:dyDescent="0.25">
      <c r="A802" s="380"/>
      <c r="B802" s="380"/>
    </row>
    <row r="803" spans="1:2" x14ac:dyDescent="0.25">
      <c r="A803" s="381"/>
      <c r="B803" s="381"/>
    </row>
    <row r="804" spans="1:2" x14ac:dyDescent="0.25">
      <c r="A804" s="380"/>
      <c r="B804" s="380"/>
    </row>
    <row r="805" spans="1:2" x14ac:dyDescent="0.25">
      <c r="A805" s="381"/>
      <c r="B805" s="381"/>
    </row>
    <row r="806" spans="1:2" x14ac:dyDescent="0.25">
      <c r="A806" s="380"/>
      <c r="B806" s="380"/>
    </row>
    <row r="807" spans="1:2" x14ac:dyDescent="0.25">
      <c r="A807" s="381"/>
      <c r="B807" s="381"/>
    </row>
    <row r="808" spans="1:2" x14ac:dyDescent="0.25">
      <c r="A808" s="380"/>
      <c r="B808" s="380"/>
    </row>
    <row r="809" spans="1:2" x14ac:dyDescent="0.25">
      <c r="A809" s="378"/>
      <c r="B809" s="378"/>
    </row>
    <row r="810" spans="1:2" x14ac:dyDescent="0.25">
      <c r="A810" s="379"/>
      <c r="B810" s="379"/>
    </row>
    <row r="811" spans="1:2" x14ac:dyDescent="0.25">
      <c r="A811" s="378"/>
      <c r="B811" s="378"/>
    </row>
    <row r="812" spans="1:2" x14ac:dyDescent="0.25">
      <c r="A812" s="380"/>
      <c r="B812" s="380"/>
    </row>
    <row r="813" spans="1:2" x14ac:dyDescent="0.25">
      <c r="A813" s="381"/>
      <c r="B813" s="381"/>
    </row>
    <row r="814" spans="1:2" x14ac:dyDescent="0.25">
      <c r="A814" s="380"/>
      <c r="B814" s="380"/>
    </row>
    <row r="815" spans="1:2" x14ac:dyDescent="0.25">
      <c r="A815" s="381"/>
      <c r="B815" s="381"/>
    </row>
    <row r="816" spans="1:2" x14ac:dyDescent="0.25">
      <c r="A816" s="380"/>
      <c r="B816" s="380"/>
    </row>
    <row r="817" spans="1:2" x14ac:dyDescent="0.25">
      <c r="A817" s="381"/>
      <c r="B817" s="381"/>
    </row>
    <row r="818" spans="1:2" x14ac:dyDescent="0.25">
      <c r="A818" s="380"/>
      <c r="B818" s="380"/>
    </row>
    <row r="819" spans="1:2" x14ac:dyDescent="0.25">
      <c r="A819" s="378"/>
      <c r="B819" s="378"/>
    </row>
    <row r="820" spans="1:2" x14ac:dyDescent="0.25">
      <c r="A820" s="379"/>
      <c r="B820" s="379"/>
    </row>
    <row r="821" spans="1:2" x14ac:dyDescent="0.25">
      <c r="A821" s="381"/>
      <c r="B821" s="381"/>
    </row>
    <row r="822" spans="1:2" x14ac:dyDescent="0.25">
      <c r="A822" s="380"/>
      <c r="B822" s="380"/>
    </row>
    <row r="823" spans="1:2" x14ac:dyDescent="0.25">
      <c r="A823" s="381"/>
      <c r="B823" s="381"/>
    </row>
    <row r="824" spans="1:2" x14ac:dyDescent="0.25">
      <c r="A824" s="380"/>
      <c r="B824" s="380"/>
    </row>
    <row r="825" spans="1:2" x14ac:dyDescent="0.25">
      <c r="A825" s="378"/>
      <c r="B825" s="378"/>
    </row>
    <row r="826" spans="1:2" x14ac:dyDescent="0.25">
      <c r="A826" s="379"/>
      <c r="B826" s="379"/>
    </row>
    <row r="827" spans="1:2" x14ac:dyDescent="0.25">
      <c r="A827" s="381"/>
      <c r="B827" s="381"/>
    </row>
    <row r="828" spans="1:2" x14ac:dyDescent="0.25">
      <c r="A828" s="380"/>
      <c r="B828" s="380"/>
    </row>
    <row r="829" spans="1:2" x14ac:dyDescent="0.25">
      <c r="A829" s="381"/>
      <c r="B829" s="381"/>
    </row>
    <row r="830" spans="1:2" x14ac:dyDescent="0.25">
      <c r="A830" s="380"/>
      <c r="B830" s="380"/>
    </row>
    <row r="831" spans="1:2" x14ac:dyDescent="0.25">
      <c r="A831" s="381"/>
      <c r="B831" s="381"/>
    </row>
    <row r="832" spans="1:2" x14ac:dyDescent="0.25">
      <c r="A832" s="380"/>
      <c r="B832" s="380"/>
    </row>
    <row r="833" spans="1:2" x14ac:dyDescent="0.25">
      <c r="A833" s="381"/>
      <c r="B833" s="381"/>
    </row>
    <row r="834" spans="1:2" x14ac:dyDescent="0.25">
      <c r="A834" s="380"/>
      <c r="B834" s="380"/>
    </row>
    <row r="835" spans="1:2" x14ac:dyDescent="0.25">
      <c r="A835" s="381"/>
      <c r="B835" s="381"/>
    </row>
    <row r="836" spans="1:2" x14ac:dyDescent="0.25">
      <c r="A836" s="379"/>
      <c r="B836" s="379"/>
    </row>
    <row r="837" spans="1:2" x14ac:dyDescent="0.25">
      <c r="A837" s="378"/>
      <c r="B837" s="378"/>
    </row>
    <row r="838" spans="1:2" x14ac:dyDescent="0.25">
      <c r="A838" s="380"/>
      <c r="B838" s="380"/>
    </row>
    <row r="839" spans="1:2" x14ac:dyDescent="0.25">
      <c r="A839" s="381"/>
      <c r="B839" s="381"/>
    </row>
    <row r="840" spans="1:2" x14ac:dyDescent="0.25">
      <c r="A840" s="380"/>
      <c r="B840" s="380"/>
    </row>
    <row r="841" spans="1:2" x14ac:dyDescent="0.25">
      <c r="A841" s="381"/>
      <c r="B841" s="381"/>
    </row>
    <row r="842" spans="1:2" x14ac:dyDescent="0.25">
      <c r="A842" s="380"/>
      <c r="B842" s="380"/>
    </row>
    <row r="843" spans="1:2" x14ac:dyDescent="0.25">
      <c r="A843" s="381"/>
      <c r="B843" s="381"/>
    </row>
    <row r="844" spans="1:2" x14ac:dyDescent="0.25">
      <c r="A844" s="380"/>
      <c r="B844" s="380"/>
    </row>
    <row r="845" spans="1:2" x14ac:dyDescent="0.25">
      <c r="A845" s="381"/>
      <c r="B845" s="381"/>
    </row>
    <row r="846" spans="1:2" x14ac:dyDescent="0.25">
      <c r="A846" s="380"/>
      <c r="B846" s="380"/>
    </row>
    <row r="847" spans="1:2" x14ac:dyDescent="0.25">
      <c r="A847" s="381"/>
      <c r="B847" s="381"/>
    </row>
    <row r="848" spans="1:2" x14ac:dyDescent="0.25">
      <c r="A848" s="380"/>
      <c r="B848" s="380"/>
    </row>
    <row r="849" spans="1:2" x14ac:dyDescent="0.25">
      <c r="A849" s="381"/>
      <c r="B849" s="381"/>
    </row>
    <row r="850" spans="1:2" x14ac:dyDescent="0.25">
      <c r="A850" s="379"/>
      <c r="B850" s="379"/>
    </row>
    <row r="851" spans="1:2" x14ac:dyDescent="0.25">
      <c r="A851" s="378"/>
      <c r="B851" s="378"/>
    </row>
    <row r="852" spans="1:2" x14ac:dyDescent="0.25">
      <c r="A852" s="379"/>
      <c r="B852" s="379"/>
    </row>
    <row r="853" spans="1:2" x14ac:dyDescent="0.25">
      <c r="A853" s="378"/>
      <c r="B853" s="378"/>
    </row>
    <row r="854" spans="1:2" x14ac:dyDescent="0.25">
      <c r="A854" s="380"/>
      <c r="B854" s="380"/>
    </row>
    <row r="855" spans="1:2" x14ac:dyDescent="0.25">
      <c r="A855" s="381"/>
      <c r="B855" s="381"/>
    </row>
    <row r="856" spans="1:2" x14ac:dyDescent="0.25">
      <c r="A856" s="380"/>
      <c r="B856" s="380"/>
    </row>
    <row r="857" spans="1:2" x14ac:dyDescent="0.25">
      <c r="A857" s="381"/>
      <c r="B857" s="381"/>
    </row>
    <row r="858" spans="1:2" x14ac:dyDescent="0.25">
      <c r="A858" s="380"/>
      <c r="B858" s="380"/>
    </row>
    <row r="859" spans="1:2" x14ac:dyDescent="0.25">
      <c r="A859" s="381"/>
      <c r="B859" s="381"/>
    </row>
    <row r="860" spans="1:2" x14ac:dyDescent="0.25">
      <c r="A860" s="380"/>
      <c r="B860" s="380"/>
    </row>
    <row r="861" spans="1:2" x14ac:dyDescent="0.25">
      <c r="A861" s="381"/>
      <c r="B861" s="381"/>
    </row>
    <row r="862" spans="1:2" x14ac:dyDescent="0.25">
      <c r="A862" s="380"/>
      <c r="B862" s="380"/>
    </row>
    <row r="863" spans="1:2" x14ac:dyDescent="0.25">
      <c r="A863" s="381"/>
      <c r="B863" s="381"/>
    </row>
    <row r="864" spans="1:2" x14ac:dyDescent="0.25">
      <c r="A864" s="380"/>
      <c r="B864" s="380"/>
    </row>
    <row r="865" spans="1:2" x14ac:dyDescent="0.25">
      <c r="A865" s="381"/>
      <c r="B865" s="381"/>
    </row>
    <row r="866" spans="1:2" x14ac:dyDescent="0.25">
      <c r="A866" s="380"/>
      <c r="B866" s="380"/>
    </row>
    <row r="867" spans="1:2" x14ac:dyDescent="0.25">
      <c r="A867" s="381"/>
      <c r="B867" s="381"/>
    </row>
    <row r="868" spans="1:2" x14ac:dyDescent="0.25">
      <c r="A868" s="380"/>
      <c r="B868" s="380"/>
    </row>
    <row r="869" spans="1:2" x14ac:dyDescent="0.25">
      <c r="A869" s="381"/>
      <c r="B869" s="381"/>
    </row>
    <row r="870" spans="1:2" x14ac:dyDescent="0.25">
      <c r="A870" s="380"/>
      <c r="B870" s="380"/>
    </row>
    <row r="871" spans="1:2" x14ac:dyDescent="0.25">
      <c r="A871" s="381"/>
      <c r="B871" s="381"/>
    </row>
    <row r="872" spans="1:2" x14ac:dyDescent="0.25">
      <c r="A872" s="380"/>
      <c r="B872" s="380"/>
    </row>
    <row r="873" spans="1:2" x14ac:dyDescent="0.25">
      <c r="A873" s="381"/>
      <c r="B873" s="381"/>
    </row>
    <row r="874" spans="1:2" x14ac:dyDescent="0.25">
      <c r="A874" s="380"/>
      <c r="B874" s="380"/>
    </row>
    <row r="875" spans="1:2" x14ac:dyDescent="0.25">
      <c r="A875" s="381"/>
      <c r="B875" s="381"/>
    </row>
    <row r="876" spans="1:2" x14ac:dyDescent="0.25">
      <c r="A876" s="380"/>
      <c r="B876" s="380"/>
    </row>
    <row r="877" spans="1:2" x14ac:dyDescent="0.25">
      <c r="A877" s="381"/>
      <c r="B877" s="381"/>
    </row>
    <row r="878" spans="1:2" x14ac:dyDescent="0.25">
      <c r="A878" s="380"/>
      <c r="B878" s="380"/>
    </row>
    <row r="879" spans="1:2" x14ac:dyDescent="0.25">
      <c r="A879" s="381"/>
      <c r="B879" s="381"/>
    </row>
    <row r="880" spans="1:2" x14ac:dyDescent="0.25">
      <c r="A880" s="380"/>
      <c r="B880" s="380"/>
    </row>
    <row r="881" spans="1:2" x14ac:dyDescent="0.25">
      <c r="A881" s="381"/>
      <c r="B881" s="381"/>
    </row>
    <row r="882" spans="1:2" x14ac:dyDescent="0.25">
      <c r="A882" s="380"/>
      <c r="B882" s="380"/>
    </row>
    <row r="883" spans="1:2" x14ac:dyDescent="0.25">
      <c r="A883" s="381"/>
      <c r="B883" s="381"/>
    </row>
    <row r="884" spans="1:2" x14ac:dyDescent="0.25">
      <c r="A884" s="380"/>
      <c r="B884" s="380"/>
    </row>
    <row r="885" spans="1:2" x14ac:dyDescent="0.25">
      <c r="A885" s="381"/>
      <c r="B885" s="381"/>
    </row>
    <row r="886" spans="1:2" x14ac:dyDescent="0.25">
      <c r="A886" s="380"/>
      <c r="B886" s="380"/>
    </row>
    <row r="887" spans="1:2" x14ac:dyDescent="0.25">
      <c r="A887" s="381"/>
      <c r="B887" s="381"/>
    </row>
    <row r="888" spans="1:2" x14ac:dyDescent="0.25">
      <c r="A888" s="380"/>
      <c r="B888" s="380"/>
    </row>
    <row r="889" spans="1:2" x14ac:dyDescent="0.25">
      <c r="A889" s="381"/>
      <c r="B889" s="381"/>
    </row>
    <row r="890" spans="1:2" x14ac:dyDescent="0.25">
      <c r="A890" s="380"/>
      <c r="B890" s="380"/>
    </row>
    <row r="891" spans="1:2" x14ac:dyDescent="0.25">
      <c r="A891" s="381"/>
      <c r="B891" s="381"/>
    </row>
    <row r="892" spans="1:2" x14ac:dyDescent="0.25">
      <c r="A892" s="380"/>
      <c r="B892" s="380"/>
    </row>
    <row r="893" spans="1:2" x14ac:dyDescent="0.25">
      <c r="A893" s="381"/>
      <c r="B893" s="381"/>
    </row>
    <row r="894" spans="1:2" x14ac:dyDescent="0.25">
      <c r="A894" s="380"/>
      <c r="B894" s="380"/>
    </row>
    <row r="895" spans="1:2" x14ac:dyDescent="0.25">
      <c r="A895" s="381"/>
      <c r="B895" s="381"/>
    </row>
    <row r="896" spans="1:2" x14ac:dyDescent="0.25">
      <c r="A896" s="380"/>
      <c r="B896" s="380"/>
    </row>
    <row r="897" spans="1:2" x14ac:dyDescent="0.25">
      <c r="A897" s="381"/>
      <c r="B897" s="381"/>
    </row>
    <row r="898" spans="1:2" x14ac:dyDescent="0.25">
      <c r="A898" s="380"/>
      <c r="B898" s="380"/>
    </row>
    <row r="899" spans="1:2" x14ac:dyDescent="0.25">
      <c r="A899" s="381"/>
      <c r="B899" s="381"/>
    </row>
    <row r="900" spans="1:2" x14ac:dyDescent="0.25">
      <c r="A900" s="380"/>
      <c r="B900" s="380"/>
    </row>
    <row r="901" spans="1:2" x14ac:dyDescent="0.25">
      <c r="A901" s="381"/>
      <c r="B901" s="381"/>
    </row>
    <row r="902" spans="1:2" x14ac:dyDescent="0.25">
      <c r="A902" s="380"/>
      <c r="B902" s="380"/>
    </row>
    <row r="903" spans="1:2" x14ac:dyDescent="0.25">
      <c r="A903" s="381"/>
      <c r="B903" s="381"/>
    </row>
    <row r="904" spans="1:2" x14ac:dyDescent="0.25">
      <c r="A904" s="379"/>
      <c r="B904" s="379"/>
    </row>
    <row r="905" spans="1:2" x14ac:dyDescent="0.25">
      <c r="A905" s="378"/>
      <c r="B905" s="378"/>
    </row>
    <row r="906" spans="1:2" x14ac:dyDescent="0.25">
      <c r="A906" s="380"/>
      <c r="B906" s="380"/>
    </row>
    <row r="907" spans="1:2" x14ac:dyDescent="0.25">
      <c r="A907" s="381"/>
      <c r="B907" s="381"/>
    </row>
    <row r="908" spans="1:2" x14ac:dyDescent="0.25">
      <c r="A908" s="380"/>
      <c r="B908" s="380"/>
    </row>
    <row r="909" spans="1:2" x14ac:dyDescent="0.25">
      <c r="A909" s="381"/>
      <c r="B909" s="381"/>
    </row>
    <row r="910" spans="1:2" x14ac:dyDescent="0.25">
      <c r="A910" s="380"/>
      <c r="B910" s="380"/>
    </row>
    <row r="911" spans="1:2" x14ac:dyDescent="0.25">
      <c r="A911" s="381"/>
      <c r="B911" s="381"/>
    </row>
    <row r="912" spans="1:2" x14ac:dyDescent="0.25">
      <c r="A912" s="380"/>
      <c r="B912" s="380"/>
    </row>
    <row r="913" spans="1:2" x14ac:dyDescent="0.25">
      <c r="A913" s="381"/>
      <c r="B913" s="381"/>
    </row>
    <row r="914" spans="1:2" x14ac:dyDescent="0.25">
      <c r="A914" s="379"/>
      <c r="B914" s="379"/>
    </row>
    <row r="915" spans="1:2" x14ac:dyDescent="0.25">
      <c r="A915" s="378"/>
      <c r="B915" s="378"/>
    </row>
    <row r="916" spans="1:2" x14ac:dyDescent="0.25">
      <c r="A916" s="380"/>
      <c r="B916" s="380"/>
    </row>
    <row r="917" spans="1:2" x14ac:dyDescent="0.25">
      <c r="A917" s="381"/>
      <c r="B917" s="381"/>
    </row>
    <row r="918" spans="1:2" x14ac:dyDescent="0.25">
      <c r="A918" s="380"/>
      <c r="B918" s="380"/>
    </row>
    <row r="919" spans="1:2" x14ac:dyDescent="0.25">
      <c r="A919" s="381"/>
      <c r="B919" s="381"/>
    </row>
    <row r="920" spans="1:2" x14ac:dyDescent="0.25">
      <c r="A920" s="380"/>
      <c r="B920" s="380"/>
    </row>
    <row r="921" spans="1:2" x14ac:dyDescent="0.25">
      <c r="A921" s="381"/>
      <c r="B921" s="381"/>
    </row>
    <row r="922" spans="1:2" x14ac:dyDescent="0.25">
      <c r="A922" s="380"/>
      <c r="B922" s="380"/>
    </row>
    <row r="923" spans="1:2" x14ac:dyDescent="0.25">
      <c r="A923" s="381"/>
      <c r="B923" s="381"/>
    </row>
    <row r="924" spans="1:2" x14ac:dyDescent="0.25">
      <c r="A924" s="380"/>
      <c r="B924" s="380"/>
    </row>
    <row r="925" spans="1:2" x14ac:dyDescent="0.25">
      <c r="A925" s="378"/>
      <c r="B925" s="378"/>
    </row>
    <row r="926" spans="1:2" x14ac:dyDescent="0.25">
      <c r="A926" s="379"/>
      <c r="B926" s="379"/>
    </row>
    <row r="927" spans="1:2" x14ac:dyDescent="0.25">
      <c r="A927" s="381"/>
      <c r="B927" s="381"/>
    </row>
    <row r="928" spans="1:2" x14ac:dyDescent="0.25">
      <c r="A928" s="380"/>
      <c r="B928" s="380"/>
    </row>
    <row r="929" spans="1:2" x14ac:dyDescent="0.25">
      <c r="A929" s="381"/>
      <c r="B929" s="381"/>
    </row>
    <row r="930" spans="1:2" x14ac:dyDescent="0.25">
      <c r="A930" s="380"/>
      <c r="B930" s="380"/>
    </row>
    <row r="931" spans="1:2" x14ac:dyDescent="0.25">
      <c r="A931" s="381"/>
      <c r="B931" s="381"/>
    </row>
    <row r="932" spans="1:2" x14ac:dyDescent="0.25">
      <c r="A932" s="380"/>
      <c r="B932" s="380"/>
    </row>
    <row r="933" spans="1:2" x14ac:dyDescent="0.25">
      <c r="A933" s="381"/>
      <c r="B933" s="381"/>
    </row>
    <row r="934" spans="1:2" x14ac:dyDescent="0.25">
      <c r="A934" s="380"/>
      <c r="B934" s="380"/>
    </row>
    <row r="935" spans="1:2" x14ac:dyDescent="0.25">
      <c r="A935" s="381"/>
      <c r="B935" s="381"/>
    </row>
    <row r="936" spans="1:2" x14ac:dyDescent="0.25">
      <c r="A936" s="380"/>
      <c r="B936" s="380"/>
    </row>
    <row r="937" spans="1:2" x14ac:dyDescent="0.25">
      <c r="A937" s="381"/>
      <c r="B937" s="381"/>
    </row>
    <row r="938" spans="1:2" x14ac:dyDescent="0.25">
      <c r="A938" s="380"/>
      <c r="B938" s="380"/>
    </row>
    <row r="939" spans="1:2" x14ac:dyDescent="0.25">
      <c r="A939" s="381"/>
      <c r="B939" s="381"/>
    </row>
    <row r="940" spans="1:2" x14ac:dyDescent="0.25">
      <c r="A940" s="380"/>
      <c r="B940" s="380"/>
    </row>
    <row r="941" spans="1:2" x14ac:dyDescent="0.25">
      <c r="A941" s="378"/>
      <c r="B941" s="378"/>
    </row>
    <row r="942" spans="1:2" x14ac:dyDescent="0.25">
      <c r="A942" s="379"/>
      <c r="B942" s="379"/>
    </row>
    <row r="943" spans="1:2" x14ac:dyDescent="0.25">
      <c r="A943" s="381"/>
      <c r="B943" s="381"/>
    </row>
    <row r="944" spans="1:2" x14ac:dyDescent="0.25">
      <c r="A944" s="380"/>
      <c r="B944" s="380"/>
    </row>
    <row r="945" spans="1:2" x14ac:dyDescent="0.25">
      <c r="A945" s="381"/>
      <c r="B945" s="381"/>
    </row>
    <row r="946" spans="1:2" x14ac:dyDescent="0.25">
      <c r="A946" s="380"/>
      <c r="B946" s="380"/>
    </row>
    <row r="947" spans="1:2" x14ac:dyDescent="0.25">
      <c r="A947" s="381"/>
      <c r="B947" s="381"/>
    </row>
    <row r="948" spans="1:2" x14ac:dyDescent="0.25">
      <c r="A948" s="380"/>
      <c r="B948" s="380"/>
    </row>
    <row r="949" spans="1:2" x14ac:dyDescent="0.25">
      <c r="A949" s="381"/>
      <c r="B949" s="381"/>
    </row>
    <row r="950" spans="1:2" x14ac:dyDescent="0.25">
      <c r="A950" s="380"/>
      <c r="B950" s="380"/>
    </row>
    <row r="951" spans="1:2" x14ac:dyDescent="0.25">
      <c r="A951" s="381"/>
      <c r="B951" s="381"/>
    </row>
    <row r="952" spans="1:2" x14ac:dyDescent="0.25">
      <c r="A952" s="380"/>
      <c r="B952" s="380"/>
    </row>
    <row r="953" spans="1:2" x14ac:dyDescent="0.25">
      <c r="A953" s="378"/>
      <c r="B953" s="378"/>
    </row>
    <row r="954" spans="1:2" x14ac:dyDescent="0.25">
      <c r="A954" s="379"/>
      <c r="B954" s="379"/>
    </row>
    <row r="955" spans="1:2" x14ac:dyDescent="0.25">
      <c r="A955" s="378"/>
      <c r="B955" s="378"/>
    </row>
    <row r="956" spans="1:2" x14ac:dyDescent="0.25">
      <c r="A956" s="380"/>
      <c r="B956" s="380"/>
    </row>
    <row r="957" spans="1:2" x14ac:dyDescent="0.25">
      <c r="A957" s="378"/>
      <c r="B957" s="378"/>
    </row>
    <row r="958" spans="1:2" x14ac:dyDescent="0.25">
      <c r="A958" s="379"/>
      <c r="B958" s="379"/>
    </row>
    <row r="959" spans="1:2" x14ac:dyDescent="0.25">
      <c r="A959" s="381"/>
      <c r="B959" s="381"/>
    </row>
    <row r="960" spans="1:2" x14ac:dyDescent="0.25">
      <c r="A960" s="379"/>
      <c r="B960" s="379"/>
    </row>
    <row r="961" spans="1:2" x14ac:dyDescent="0.25">
      <c r="A961" s="378"/>
      <c r="B961" s="378"/>
    </row>
    <row r="962" spans="1:2" x14ac:dyDescent="0.25">
      <c r="A962" s="380"/>
      <c r="B962" s="380"/>
    </row>
    <row r="963" spans="1:2" x14ac:dyDescent="0.25">
      <c r="A963" s="381"/>
      <c r="B963" s="381"/>
    </row>
    <row r="964" spans="1:2" x14ac:dyDescent="0.25">
      <c r="A964" s="379"/>
      <c r="B964" s="379"/>
    </row>
    <row r="965" spans="1:2" x14ac:dyDescent="0.25">
      <c r="A965" s="378"/>
      <c r="B965" s="378"/>
    </row>
    <row r="966" spans="1:2" x14ac:dyDescent="0.25">
      <c r="A966" s="380"/>
      <c r="B966" s="380"/>
    </row>
    <row r="967" spans="1:2" x14ac:dyDescent="0.25">
      <c r="A967" s="381"/>
      <c r="B967" s="381"/>
    </row>
    <row r="968" spans="1:2" x14ac:dyDescent="0.25">
      <c r="A968" s="379"/>
      <c r="B968" s="379"/>
    </row>
    <row r="969" spans="1:2" x14ac:dyDescent="0.25">
      <c r="A969" s="378"/>
      <c r="B969" s="378"/>
    </row>
    <row r="970" spans="1:2" x14ac:dyDescent="0.25">
      <c r="A970" s="378"/>
      <c r="B970" s="37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FF99FF"/>
    <pageSetUpPr fitToPage="1"/>
  </sheetPr>
  <dimension ref="A1:T171"/>
  <sheetViews>
    <sheetView showGridLines="0" zoomScale="85" zoomScaleNormal="85" workbookViewId="0">
      <pane ySplit="7" topLeftCell="A8" activePane="bottomLeft" state="frozen"/>
      <selection activeCell="L563" sqref="M563"/>
      <selection pane="bottomLeft" activeCell="C9" sqref="C9"/>
    </sheetView>
  </sheetViews>
  <sheetFormatPr defaultColWidth="8" defaultRowHeight="15" x14ac:dyDescent="0.25"/>
  <cols>
    <col min="1" max="1" width="33.42578125" style="121" bestFit="1" customWidth="1"/>
    <col min="2" max="2" width="1.140625" style="121" customWidth="1"/>
    <col min="3" max="6" width="11.5703125" style="121" customWidth="1"/>
    <col min="7" max="7" width="1.42578125" style="121" customWidth="1"/>
    <col min="8" max="11" width="11.5703125" style="121" customWidth="1"/>
    <col min="12" max="12" width="1.42578125" style="121" customWidth="1"/>
    <col min="13" max="16384" width="8" style="121"/>
  </cols>
  <sheetData>
    <row r="1" spans="1:11" ht="24" customHeight="1" x14ac:dyDescent="0.35">
      <c r="A1" s="189" t="str">
        <f>'Board P&amp;L'!B1</f>
        <v>Gatic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s="146" customFormat="1" ht="24" customHeight="1" x14ac:dyDescent="0.35">
      <c r="A2" s="189" t="s">
        <v>544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s="146" customFormat="1" ht="24" customHeight="1" x14ac:dyDescent="0.35">
      <c r="A3" s="189"/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1" ht="24" customHeight="1" x14ac:dyDescent="0.3">
      <c r="A4" s="191"/>
      <c r="B4" s="191"/>
      <c r="C4" s="191"/>
      <c r="D4" s="191"/>
      <c r="E4" s="191"/>
      <c r="F4" s="191"/>
      <c r="G4" s="191"/>
      <c r="H4" s="191"/>
      <c r="I4" s="191"/>
      <c r="J4" s="191"/>
      <c r="K4" s="191"/>
    </row>
    <row r="5" spans="1:11" ht="17.25" x14ac:dyDescent="0.3">
      <c r="A5" s="191"/>
      <c r="B5" s="191"/>
      <c r="C5" s="233" t="s">
        <v>331</v>
      </c>
      <c r="D5" s="234"/>
      <c r="E5" s="235"/>
      <c r="F5" s="236"/>
      <c r="G5" s="191"/>
      <c r="H5" s="233" t="s">
        <v>480</v>
      </c>
      <c r="I5" s="234"/>
      <c r="J5" s="235"/>
      <c r="K5" s="236"/>
    </row>
    <row r="6" spans="1:11" ht="17.25" x14ac:dyDescent="0.3">
      <c r="A6" s="191"/>
      <c r="B6" s="191"/>
      <c r="C6" s="192"/>
      <c r="D6" s="233" t="s">
        <v>404</v>
      </c>
      <c r="E6" s="237"/>
      <c r="F6" s="238"/>
      <c r="G6" s="191"/>
      <c r="H6" s="192"/>
      <c r="I6" s="233" t="s">
        <v>404</v>
      </c>
      <c r="J6" s="237"/>
      <c r="K6" s="238"/>
    </row>
    <row r="7" spans="1:11" ht="17.25" x14ac:dyDescent="0.3">
      <c r="A7" s="193" t="s">
        <v>405</v>
      </c>
      <c r="B7" s="191"/>
      <c r="C7" s="194" t="s">
        <v>1</v>
      </c>
      <c r="D7" s="239" t="s">
        <v>2</v>
      </c>
      <c r="E7" s="195" t="s">
        <v>3</v>
      </c>
      <c r="F7" s="196" t="s">
        <v>406</v>
      </c>
      <c r="G7" s="191"/>
      <c r="H7" s="194" t="str">
        <f>C7</f>
        <v>Actual</v>
      </c>
      <c r="I7" s="239" t="str">
        <f>D7</f>
        <v>Budget</v>
      </c>
      <c r="J7" s="197" t="str">
        <f>E7</f>
        <v>Estimate</v>
      </c>
      <c r="K7" s="196" t="str">
        <f>F7</f>
        <v>Prior Yr</v>
      </c>
    </row>
    <row r="8" spans="1:11" ht="17.25" x14ac:dyDescent="0.3">
      <c r="A8" s="191"/>
      <c r="B8" s="191"/>
      <c r="C8" s="191"/>
      <c r="D8" s="191"/>
      <c r="E8" s="191"/>
      <c r="F8" s="191"/>
      <c r="G8" s="191"/>
      <c r="H8" s="191"/>
      <c r="I8" s="191"/>
      <c r="J8" s="191"/>
      <c r="K8" s="191"/>
    </row>
    <row r="9" spans="1:11" ht="21" customHeight="1" x14ac:dyDescent="0.3">
      <c r="A9" s="198" t="s">
        <v>317</v>
      </c>
      <c r="B9" s="191"/>
      <c r="C9" s="199"/>
      <c r="D9" s="200"/>
      <c r="E9" s="200"/>
      <c r="F9" s="201"/>
      <c r="G9" s="191"/>
      <c r="H9" s="199"/>
      <c r="I9" s="200"/>
      <c r="J9" s="200"/>
      <c r="K9" s="201"/>
    </row>
    <row r="10" spans="1:11" ht="17.25" x14ac:dyDescent="0.3">
      <c r="A10" s="202"/>
      <c r="B10" s="191"/>
      <c r="C10" s="203"/>
      <c r="D10" s="204"/>
      <c r="E10" s="204"/>
      <c r="F10" s="205"/>
      <c r="G10" s="191"/>
      <c r="H10" s="203"/>
      <c r="I10" s="204"/>
      <c r="J10" s="204"/>
      <c r="K10" s="205"/>
    </row>
    <row r="11" spans="1:11" ht="17.25" x14ac:dyDescent="0.3">
      <c r="A11" s="202" t="s">
        <v>17</v>
      </c>
      <c r="B11" s="191"/>
      <c r="C11" s="203"/>
      <c r="D11" s="204"/>
      <c r="E11" s="204"/>
      <c r="F11" s="205"/>
      <c r="G11" s="191"/>
      <c r="H11" s="203"/>
      <c r="I11" s="204"/>
      <c r="J11" s="204"/>
      <c r="K11" s="205"/>
    </row>
    <row r="12" spans="1:11" ht="17.25" x14ac:dyDescent="0.3">
      <c r="A12" s="202"/>
      <c r="B12" s="191"/>
      <c r="C12" s="203"/>
      <c r="D12" s="204"/>
      <c r="E12" s="204"/>
      <c r="F12" s="205"/>
      <c r="G12" s="191"/>
      <c r="H12" s="203"/>
      <c r="I12" s="204"/>
      <c r="J12" s="204"/>
      <c r="K12" s="205"/>
    </row>
    <row r="13" spans="1:11" ht="17.25" x14ac:dyDescent="0.3">
      <c r="A13" s="202" t="s">
        <v>381</v>
      </c>
      <c r="B13" s="191"/>
      <c r="C13" s="203"/>
      <c r="D13" s="204"/>
      <c r="E13" s="204"/>
      <c r="F13" s="205"/>
      <c r="G13" s="191"/>
      <c r="H13" s="203"/>
      <c r="I13" s="204"/>
      <c r="J13" s="204"/>
      <c r="K13" s="205"/>
    </row>
    <row r="14" spans="1:11" ht="17.25" x14ac:dyDescent="0.3">
      <c r="A14" s="202"/>
      <c r="B14" s="191"/>
      <c r="C14" s="203"/>
      <c r="D14" s="204"/>
      <c r="E14" s="204"/>
      <c r="F14" s="205"/>
      <c r="G14" s="191"/>
      <c r="H14" s="203"/>
      <c r="I14" s="204"/>
      <c r="J14" s="204"/>
      <c r="K14" s="205"/>
    </row>
    <row r="15" spans="1:11" ht="17.25" x14ac:dyDescent="0.3">
      <c r="A15" s="206" t="s">
        <v>382</v>
      </c>
      <c r="B15" s="191"/>
      <c r="C15" s="203"/>
      <c r="D15" s="204"/>
      <c r="E15" s="204"/>
      <c r="F15" s="205"/>
      <c r="G15" s="191"/>
      <c r="H15" s="203"/>
      <c r="I15" s="204"/>
      <c r="J15" s="204"/>
      <c r="K15" s="205"/>
    </row>
    <row r="16" spans="1:11" ht="17.25" x14ac:dyDescent="0.3">
      <c r="A16" s="202"/>
      <c r="B16" s="191"/>
      <c r="C16" s="203"/>
      <c r="D16" s="204"/>
      <c r="E16" s="204"/>
      <c r="F16" s="205"/>
      <c r="G16" s="191"/>
      <c r="H16" s="203"/>
      <c r="I16" s="204"/>
      <c r="J16" s="204"/>
      <c r="K16" s="205"/>
    </row>
    <row r="17" spans="1:11" ht="17.25" x14ac:dyDescent="0.3">
      <c r="A17" s="202" t="s">
        <v>383</v>
      </c>
      <c r="B17" s="191"/>
      <c r="C17" s="203"/>
      <c r="D17" s="204"/>
      <c r="E17" s="204"/>
      <c r="F17" s="205"/>
      <c r="G17" s="191"/>
      <c r="H17" s="203"/>
      <c r="I17" s="204"/>
      <c r="J17" s="204"/>
      <c r="K17" s="205"/>
    </row>
    <row r="18" spans="1:11" ht="17.25" x14ac:dyDescent="0.3">
      <c r="A18" s="202"/>
      <c r="B18" s="191"/>
      <c r="C18" s="203"/>
      <c r="D18" s="204"/>
      <c r="E18" s="204"/>
      <c r="F18" s="205"/>
      <c r="G18" s="191"/>
      <c r="H18" s="203"/>
      <c r="I18" s="204"/>
      <c r="J18" s="204"/>
      <c r="K18" s="205"/>
    </row>
    <row r="19" spans="1:11" ht="17.25" x14ac:dyDescent="0.3">
      <c r="A19" s="207" t="s">
        <v>407</v>
      </c>
      <c r="B19" s="208"/>
      <c r="C19" s="209"/>
      <c r="D19" s="210"/>
      <c r="E19" s="210"/>
      <c r="F19" s="211"/>
      <c r="G19" s="208"/>
      <c r="H19" s="209"/>
      <c r="I19" s="210"/>
      <c r="J19" s="210"/>
      <c r="K19" s="211"/>
    </row>
    <row r="20" spans="1:11" ht="15" customHeight="1" x14ac:dyDescent="0.3">
      <c r="A20" s="202"/>
      <c r="B20" s="191"/>
      <c r="C20" s="203"/>
      <c r="D20" s="204"/>
      <c r="E20" s="204"/>
      <c r="F20" s="205"/>
      <c r="G20" s="191"/>
      <c r="H20" s="203"/>
      <c r="I20" s="204"/>
      <c r="J20" s="204"/>
      <c r="K20" s="205"/>
    </row>
    <row r="21" spans="1:11" ht="17.25" x14ac:dyDescent="0.3">
      <c r="A21" s="207" t="s">
        <v>367</v>
      </c>
      <c r="B21" s="191"/>
      <c r="C21" s="209"/>
      <c r="D21" s="210"/>
      <c r="E21" s="210"/>
      <c r="F21" s="211"/>
      <c r="G21" s="191"/>
      <c r="H21" s="209"/>
      <c r="I21" s="210"/>
      <c r="J21" s="210"/>
      <c r="K21" s="211"/>
    </row>
    <row r="22" spans="1:11" ht="8.25" customHeight="1" x14ac:dyDescent="0.3">
      <c r="A22" s="207"/>
      <c r="B22" s="191"/>
      <c r="C22" s="212"/>
      <c r="D22" s="208"/>
      <c r="E22" s="208"/>
      <c r="F22" s="213"/>
      <c r="G22" s="191"/>
      <c r="H22" s="212"/>
      <c r="I22" s="208"/>
      <c r="J22" s="208"/>
      <c r="K22" s="213"/>
    </row>
    <row r="23" spans="1:11" s="245" customFormat="1" x14ac:dyDescent="0.25">
      <c r="A23" s="240" t="s">
        <v>384</v>
      </c>
      <c r="B23" s="241"/>
      <c r="C23" s="242"/>
      <c r="D23" s="243"/>
      <c r="E23" s="243"/>
      <c r="F23" s="244"/>
      <c r="G23" s="241"/>
      <c r="H23" s="242"/>
      <c r="I23" s="243"/>
      <c r="J23" s="243"/>
      <c r="K23" s="244"/>
    </row>
    <row r="24" spans="1:11" ht="20.25" customHeight="1" x14ac:dyDescent="0.3">
      <c r="A24" s="202"/>
      <c r="B24" s="191"/>
      <c r="C24" s="218"/>
      <c r="D24" s="191"/>
      <c r="E24" s="191"/>
      <c r="F24" s="219"/>
      <c r="G24" s="191"/>
      <c r="H24" s="218"/>
      <c r="I24" s="191"/>
      <c r="J24" s="191"/>
      <c r="K24" s="219"/>
    </row>
    <row r="25" spans="1:11" ht="17.25" x14ac:dyDescent="0.3">
      <c r="A25" s="202" t="s">
        <v>385</v>
      </c>
      <c r="B25" s="191"/>
      <c r="C25" s="203"/>
      <c r="D25" s="204"/>
      <c r="E25" s="204"/>
      <c r="F25" s="205"/>
      <c r="G25" s="191"/>
      <c r="H25" s="203"/>
      <c r="I25" s="204"/>
      <c r="J25" s="204"/>
      <c r="K25" s="205"/>
    </row>
    <row r="26" spans="1:11" ht="17.25" x14ac:dyDescent="0.3">
      <c r="A26" s="202"/>
      <c r="B26" s="191"/>
      <c r="C26" s="203"/>
      <c r="D26" s="204"/>
      <c r="E26" s="204"/>
      <c r="F26" s="205"/>
      <c r="G26" s="191"/>
      <c r="H26" s="203"/>
      <c r="I26" s="204"/>
      <c r="J26" s="204"/>
      <c r="K26" s="205"/>
    </row>
    <row r="27" spans="1:11" ht="17.25" x14ac:dyDescent="0.3">
      <c r="A27" s="202" t="s">
        <v>386</v>
      </c>
      <c r="B27" s="191"/>
      <c r="C27" s="203"/>
      <c r="D27" s="204"/>
      <c r="E27" s="204"/>
      <c r="F27" s="205"/>
      <c r="G27" s="191"/>
      <c r="H27" s="203"/>
      <c r="I27" s="204"/>
      <c r="J27" s="204"/>
      <c r="K27" s="205"/>
    </row>
    <row r="28" spans="1:11" ht="17.25" x14ac:dyDescent="0.3">
      <c r="A28" s="202"/>
      <c r="B28" s="191"/>
      <c r="C28" s="203"/>
      <c r="D28" s="204"/>
      <c r="E28" s="204"/>
      <c r="F28" s="205"/>
      <c r="G28" s="191"/>
      <c r="H28" s="203"/>
      <c r="I28" s="204"/>
      <c r="J28" s="204"/>
      <c r="K28" s="205"/>
    </row>
    <row r="29" spans="1:11" ht="17.25" x14ac:dyDescent="0.3">
      <c r="A29" s="207" t="s">
        <v>408</v>
      </c>
      <c r="B29" s="191"/>
      <c r="C29" s="209"/>
      <c r="D29" s="210"/>
      <c r="E29" s="210"/>
      <c r="F29" s="211"/>
      <c r="G29" s="191"/>
      <c r="H29" s="209"/>
      <c r="I29" s="210"/>
      <c r="J29" s="210"/>
      <c r="K29" s="211"/>
    </row>
    <row r="30" spans="1:11" ht="17.25" x14ac:dyDescent="0.3">
      <c r="A30" s="207"/>
      <c r="B30" s="191"/>
      <c r="C30" s="209"/>
      <c r="D30" s="210"/>
      <c r="E30" s="210"/>
      <c r="F30" s="211"/>
      <c r="G30" s="191"/>
      <c r="H30" s="209"/>
      <c r="I30" s="210"/>
      <c r="J30" s="210"/>
      <c r="K30" s="211"/>
    </row>
    <row r="31" spans="1:11" ht="17.25" x14ac:dyDescent="0.3">
      <c r="A31" s="207" t="s">
        <v>409</v>
      </c>
      <c r="B31" s="191"/>
      <c r="C31" s="209"/>
      <c r="D31" s="210"/>
      <c r="E31" s="210"/>
      <c r="F31" s="211"/>
      <c r="G31" s="191"/>
      <c r="H31" s="209"/>
      <c r="I31" s="210"/>
      <c r="J31" s="210"/>
      <c r="K31" s="211"/>
    </row>
    <row r="32" spans="1:11" ht="17.25" x14ac:dyDescent="0.3">
      <c r="A32" s="207"/>
      <c r="B32" s="191"/>
      <c r="C32" s="209"/>
      <c r="D32" s="210"/>
      <c r="E32" s="210"/>
      <c r="F32" s="211"/>
      <c r="G32" s="191"/>
      <c r="H32" s="209"/>
      <c r="I32" s="210"/>
      <c r="J32" s="210"/>
      <c r="K32" s="211"/>
    </row>
    <row r="33" spans="1:20" ht="17.25" x14ac:dyDescent="0.3">
      <c r="A33" s="206" t="s">
        <v>410</v>
      </c>
      <c r="B33" s="191"/>
      <c r="C33" s="203"/>
      <c r="D33" s="204"/>
      <c r="E33" s="204"/>
      <c r="F33" s="205"/>
      <c r="G33" s="191"/>
      <c r="H33" s="203"/>
      <c r="I33" s="204"/>
      <c r="J33" s="204"/>
      <c r="K33" s="205"/>
    </row>
    <row r="34" spans="1:20" ht="11.25" customHeight="1" x14ac:dyDescent="0.3">
      <c r="A34" s="202"/>
      <c r="B34" s="191"/>
      <c r="C34" s="218"/>
      <c r="D34" s="191"/>
      <c r="E34" s="191"/>
      <c r="F34" s="219"/>
      <c r="G34" s="191"/>
      <c r="H34" s="218"/>
      <c r="I34" s="191"/>
      <c r="J34" s="191"/>
      <c r="K34" s="219"/>
    </row>
    <row r="35" spans="1:20" ht="17.25" x14ac:dyDescent="0.3">
      <c r="A35" s="207" t="s">
        <v>369</v>
      </c>
      <c r="B35" s="208"/>
      <c r="C35" s="209"/>
      <c r="D35" s="210"/>
      <c r="E35" s="210"/>
      <c r="F35" s="211"/>
      <c r="G35" s="208"/>
      <c r="H35" s="209"/>
      <c r="I35" s="210"/>
      <c r="J35" s="210"/>
      <c r="K35" s="211"/>
    </row>
    <row r="36" spans="1:20" ht="8.25" customHeight="1" x14ac:dyDescent="0.3">
      <c r="A36" s="202"/>
      <c r="B36" s="191"/>
      <c r="C36" s="218"/>
      <c r="D36" s="191"/>
      <c r="E36" s="191"/>
      <c r="F36" s="219"/>
      <c r="G36" s="191"/>
      <c r="H36" s="218"/>
      <c r="I36" s="191"/>
      <c r="J36" s="191"/>
      <c r="K36" s="219"/>
    </row>
    <row r="37" spans="1:20" s="245" customFormat="1" x14ac:dyDescent="0.25">
      <c r="A37" s="240" t="s">
        <v>391</v>
      </c>
      <c r="B37" s="241"/>
      <c r="C37" s="242"/>
      <c r="D37" s="243"/>
      <c r="E37" s="243"/>
      <c r="F37" s="244"/>
      <c r="G37" s="241"/>
      <c r="H37" s="242"/>
      <c r="I37" s="243"/>
      <c r="J37" s="243"/>
      <c r="K37" s="244"/>
    </row>
    <row r="38" spans="1:20" ht="17.25" x14ac:dyDescent="0.3">
      <c r="A38" s="202"/>
      <c r="B38" s="191"/>
      <c r="C38" s="218"/>
      <c r="D38" s="191"/>
      <c r="E38" s="191"/>
      <c r="F38" s="219"/>
      <c r="G38" s="191"/>
      <c r="H38" s="218"/>
      <c r="I38" s="191"/>
      <c r="J38" s="191"/>
      <c r="K38" s="219"/>
    </row>
    <row r="39" spans="1:20" ht="17.25" x14ac:dyDescent="0.3">
      <c r="A39" s="202" t="s">
        <v>411</v>
      </c>
      <c r="B39" s="191"/>
      <c r="C39" s="203"/>
      <c r="D39" s="204"/>
      <c r="E39" s="204"/>
      <c r="F39" s="205"/>
      <c r="G39" s="191"/>
      <c r="H39" s="203"/>
      <c r="I39" s="204"/>
      <c r="J39" s="204"/>
      <c r="K39" s="205"/>
    </row>
    <row r="40" spans="1:20" ht="8.25" customHeight="1" x14ac:dyDescent="0.3">
      <c r="A40" s="202"/>
      <c r="B40" s="191"/>
      <c r="C40" s="203"/>
      <c r="D40" s="204"/>
      <c r="E40" s="204"/>
      <c r="F40" s="205"/>
      <c r="G40" s="191"/>
      <c r="H40" s="203"/>
      <c r="I40" s="204"/>
      <c r="J40" s="204"/>
      <c r="K40" s="205"/>
      <c r="N40" s="113"/>
      <c r="O40" s="113"/>
      <c r="P40" s="113"/>
      <c r="Q40" s="113"/>
      <c r="R40" s="113"/>
      <c r="S40" s="113"/>
      <c r="T40" s="113"/>
    </row>
    <row r="41" spans="1:20" ht="17.25" x14ac:dyDescent="0.3">
      <c r="A41" s="202" t="s">
        <v>412</v>
      </c>
      <c r="B41" s="191"/>
      <c r="C41" s="203"/>
      <c r="D41" s="204"/>
      <c r="E41" s="204"/>
      <c r="F41" s="205"/>
      <c r="G41" s="191"/>
      <c r="H41" s="203"/>
      <c r="I41" s="204"/>
      <c r="J41" s="204"/>
      <c r="K41" s="205"/>
    </row>
    <row r="42" spans="1:20" ht="16.5" customHeight="1" x14ac:dyDescent="0.25">
      <c r="A42" s="214"/>
      <c r="B42" s="173"/>
      <c r="C42" s="215"/>
      <c r="D42" s="216"/>
      <c r="E42" s="216"/>
      <c r="F42" s="217"/>
      <c r="G42" s="173"/>
      <c r="H42" s="215"/>
      <c r="I42" s="216"/>
      <c r="J42" s="216"/>
      <c r="K42" s="217"/>
      <c r="N42" s="113"/>
      <c r="O42" s="113"/>
      <c r="P42" s="113"/>
      <c r="Q42" s="113"/>
      <c r="R42" s="113"/>
      <c r="S42" s="113"/>
      <c r="T42" s="113"/>
    </row>
    <row r="43" spans="1:20" ht="17.25" x14ac:dyDescent="0.3">
      <c r="A43" s="207" t="s">
        <v>413</v>
      </c>
      <c r="B43" s="208"/>
      <c r="C43" s="209"/>
      <c r="D43" s="210"/>
      <c r="E43" s="210"/>
      <c r="F43" s="211"/>
      <c r="G43" s="208"/>
      <c r="H43" s="209"/>
      <c r="I43" s="210"/>
      <c r="J43" s="210"/>
      <c r="K43" s="211"/>
      <c r="N43" s="113"/>
      <c r="O43" s="113"/>
      <c r="P43" s="113"/>
      <c r="Q43" s="113"/>
      <c r="R43" s="113"/>
      <c r="S43" s="113"/>
      <c r="T43" s="113"/>
    </row>
    <row r="44" spans="1:20" ht="8.25" customHeight="1" x14ac:dyDescent="0.3">
      <c r="A44" s="202"/>
      <c r="B44" s="191"/>
      <c r="C44" s="218"/>
      <c r="D44" s="191"/>
      <c r="E44" s="191"/>
      <c r="F44" s="219"/>
      <c r="G44" s="191"/>
      <c r="H44" s="218"/>
      <c r="I44" s="191"/>
      <c r="J44" s="191"/>
      <c r="K44" s="219"/>
      <c r="N44" s="113"/>
      <c r="O44" s="113"/>
      <c r="P44" s="113"/>
      <c r="Q44" s="113"/>
      <c r="R44" s="113"/>
      <c r="S44" s="113"/>
      <c r="T44" s="113"/>
    </row>
    <row r="45" spans="1:20" s="245" customFormat="1" x14ac:dyDescent="0.25">
      <c r="A45" s="240" t="s">
        <v>414</v>
      </c>
      <c r="B45" s="241"/>
      <c r="C45" s="242"/>
      <c r="D45" s="243"/>
      <c r="E45" s="243"/>
      <c r="F45" s="244"/>
      <c r="G45" s="241"/>
      <c r="H45" s="242"/>
      <c r="I45" s="243"/>
      <c r="J45" s="243"/>
      <c r="K45" s="244"/>
    </row>
    <row r="46" spans="1:20" ht="17.25" x14ac:dyDescent="0.3">
      <c r="A46" s="202"/>
      <c r="B46" s="191"/>
      <c r="C46" s="218"/>
      <c r="D46" s="191"/>
      <c r="E46" s="191"/>
      <c r="F46" s="219"/>
      <c r="G46" s="191"/>
      <c r="H46" s="218"/>
      <c r="I46" s="191"/>
      <c r="J46" s="191"/>
      <c r="K46" s="219"/>
    </row>
    <row r="47" spans="1:20" ht="17.25" x14ac:dyDescent="0.3">
      <c r="A47" s="202" t="s">
        <v>415</v>
      </c>
      <c r="B47" s="191"/>
      <c r="C47" s="203"/>
      <c r="D47" s="204"/>
      <c r="E47" s="204"/>
      <c r="F47" s="205"/>
      <c r="G47" s="191"/>
      <c r="H47" s="203"/>
      <c r="I47" s="204"/>
      <c r="J47" s="204"/>
      <c r="K47" s="205"/>
    </row>
    <row r="48" spans="1:20" ht="17.25" x14ac:dyDescent="0.3">
      <c r="A48" s="202"/>
      <c r="B48" s="191"/>
      <c r="C48" s="203"/>
      <c r="D48" s="204"/>
      <c r="E48" s="204"/>
      <c r="F48" s="205"/>
      <c r="G48" s="191"/>
      <c r="H48" s="203"/>
      <c r="I48" s="204"/>
      <c r="J48" s="204"/>
      <c r="K48" s="205"/>
    </row>
    <row r="49" spans="1:11" ht="17.25" x14ac:dyDescent="0.3">
      <c r="A49" s="207" t="s">
        <v>416</v>
      </c>
      <c r="B49" s="191"/>
      <c r="C49" s="209"/>
      <c r="D49" s="210"/>
      <c r="E49" s="210"/>
      <c r="F49" s="211"/>
      <c r="G49" s="191"/>
      <c r="H49" s="209"/>
      <c r="I49" s="210"/>
      <c r="J49" s="210"/>
      <c r="K49" s="211"/>
    </row>
    <row r="50" spans="1:11" x14ac:dyDescent="0.25">
      <c r="A50" s="220"/>
      <c r="C50" s="221"/>
      <c r="D50" s="222"/>
      <c r="E50" s="222"/>
      <c r="F50" s="223"/>
      <c r="H50" s="221"/>
      <c r="I50" s="222"/>
      <c r="J50" s="222"/>
      <c r="K50" s="223"/>
    </row>
    <row r="51" spans="1:11" ht="24" customHeight="1" x14ac:dyDescent="0.35">
      <c r="A51" s="189" t="str">
        <f>+A1</f>
        <v>Gatic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</row>
    <row r="52" spans="1:11" s="146" customFormat="1" ht="24" customHeight="1" x14ac:dyDescent="0.35">
      <c r="A52" s="189" t="s">
        <v>481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spans="1:11" s="146" customFormat="1" ht="24" customHeight="1" x14ac:dyDescent="0.35">
      <c r="A53" s="189"/>
      <c r="B53" s="110"/>
      <c r="C53" s="110"/>
      <c r="D53" s="110"/>
      <c r="E53" s="110"/>
      <c r="F53" s="110"/>
      <c r="G53" s="110"/>
      <c r="H53" s="110"/>
      <c r="I53" s="110"/>
      <c r="J53" s="110"/>
      <c r="K53" s="110"/>
    </row>
    <row r="54" spans="1:11" ht="24" customHeight="1" x14ac:dyDescent="0.3">
      <c r="A54" s="191"/>
      <c r="B54" s="191"/>
      <c r="C54" s="191"/>
      <c r="D54" s="191"/>
      <c r="E54" s="191"/>
      <c r="F54" s="191"/>
      <c r="G54" s="191"/>
      <c r="H54" s="191"/>
      <c r="I54" s="191"/>
      <c r="J54" s="191"/>
      <c r="K54" s="191"/>
    </row>
    <row r="55" spans="1:11" ht="17.25" x14ac:dyDescent="0.3">
      <c r="A55" s="191"/>
      <c r="B55" s="191"/>
      <c r="C55" s="233" t="s">
        <v>331</v>
      </c>
      <c r="D55" s="234"/>
      <c r="E55" s="235"/>
      <c r="F55" s="236"/>
      <c r="G55" s="191"/>
      <c r="H55" s="233" t="s">
        <v>480</v>
      </c>
      <c r="I55" s="234"/>
      <c r="J55" s="235"/>
      <c r="K55" s="236"/>
    </row>
    <row r="56" spans="1:11" ht="17.25" x14ac:dyDescent="0.3">
      <c r="A56" s="191"/>
      <c r="B56" s="191"/>
      <c r="C56" s="192"/>
      <c r="D56" s="233" t="s">
        <v>404</v>
      </c>
      <c r="E56" s="237"/>
      <c r="F56" s="238"/>
      <c r="G56" s="191"/>
      <c r="H56" s="192"/>
      <c r="I56" s="233" t="s">
        <v>404</v>
      </c>
      <c r="J56" s="237"/>
      <c r="K56" s="238"/>
    </row>
    <row r="57" spans="1:11" ht="17.25" x14ac:dyDescent="0.3">
      <c r="A57" s="193" t="s">
        <v>405</v>
      </c>
      <c r="B57" s="191"/>
      <c r="C57" s="194" t="s">
        <v>1</v>
      </c>
      <c r="D57" s="239" t="s">
        <v>2</v>
      </c>
      <c r="E57" s="195" t="s">
        <v>3</v>
      </c>
      <c r="F57" s="196" t="s">
        <v>406</v>
      </c>
      <c r="G57" s="191"/>
      <c r="H57" s="194" t="str">
        <f>C57</f>
        <v>Actual</v>
      </c>
      <c r="I57" s="239" t="str">
        <f>D57</f>
        <v>Budget</v>
      </c>
      <c r="J57" s="197" t="str">
        <f>E57</f>
        <v>Estimate</v>
      </c>
      <c r="K57" s="196" t="str">
        <f>F57</f>
        <v>Prior Yr</v>
      </c>
    </row>
    <row r="58" spans="1:11" ht="17.25" x14ac:dyDescent="0.3">
      <c r="A58" s="191"/>
      <c r="B58" s="191"/>
      <c r="C58" s="191"/>
      <c r="D58" s="191"/>
      <c r="E58" s="191"/>
      <c r="F58" s="191"/>
      <c r="G58" s="191"/>
      <c r="H58" s="191"/>
      <c r="I58" s="191"/>
      <c r="J58" s="191"/>
      <c r="K58" s="191"/>
    </row>
    <row r="59" spans="1:11" ht="6" customHeight="1" x14ac:dyDescent="0.3">
      <c r="A59" s="224"/>
      <c r="B59" s="191"/>
      <c r="C59" s="225"/>
      <c r="D59" s="226"/>
      <c r="E59" s="226"/>
      <c r="F59" s="227"/>
      <c r="G59" s="191"/>
      <c r="H59" s="225"/>
      <c r="I59" s="226"/>
      <c r="J59" s="226"/>
      <c r="K59" s="227"/>
    </row>
    <row r="60" spans="1:11" ht="21.75" customHeight="1" x14ac:dyDescent="0.3">
      <c r="A60" s="207" t="s">
        <v>417</v>
      </c>
      <c r="B60" s="191"/>
      <c r="C60" s="212"/>
      <c r="D60" s="208"/>
      <c r="E60" s="208"/>
      <c r="F60" s="213"/>
      <c r="G60" s="191"/>
      <c r="H60" s="212"/>
      <c r="I60" s="208"/>
      <c r="J60" s="208"/>
      <c r="K60" s="213"/>
    </row>
    <row r="61" spans="1:11" ht="6" customHeight="1" x14ac:dyDescent="0.3">
      <c r="A61" s="207"/>
      <c r="B61" s="191"/>
      <c r="C61" s="212"/>
      <c r="D61" s="208"/>
      <c r="E61" s="208"/>
      <c r="F61" s="213"/>
      <c r="G61" s="191"/>
      <c r="H61" s="212"/>
      <c r="I61" s="208"/>
      <c r="J61" s="208"/>
      <c r="K61" s="213"/>
    </row>
    <row r="62" spans="1:11" ht="17.25" x14ac:dyDescent="0.3">
      <c r="A62" s="202" t="s">
        <v>418</v>
      </c>
      <c r="B62" s="191"/>
      <c r="C62" s="203"/>
      <c r="D62" s="204"/>
      <c r="E62" s="204"/>
      <c r="F62" s="205"/>
      <c r="G62" s="191"/>
      <c r="H62" s="203"/>
      <c r="I62" s="204"/>
      <c r="J62" s="204"/>
      <c r="K62" s="205"/>
    </row>
    <row r="63" spans="1:11" ht="16.5" customHeight="1" x14ac:dyDescent="0.3">
      <c r="A63" s="202" t="s">
        <v>419</v>
      </c>
      <c r="B63" s="191"/>
      <c r="C63" s="199"/>
      <c r="D63" s="200"/>
      <c r="E63" s="200"/>
      <c r="F63" s="201"/>
      <c r="G63" s="191"/>
      <c r="H63" s="199"/>
      <c r="I63" s="200"/>
      <c r="J63" s="200"/>
      <c r="K63" s="201"/>
    </row>
    <row r="64" spans="1:11" s="245" customFormat="1" ht="15" customHeight="1" x14ac:dyDescent="0.25">
      <c r="A64" s="246" t="s">
        <v>420</v>
      </c>
      <c r="C64" s="247"/>
      <c r="D64" s="248"/>
      <c r="E64" s="248"/>
      <c r="F64" s="249"/>
      <c r="H64" s="247"/>
      <c r="I64" s="248"/>
      <c r="J64" s="248"/>
      <c r="K64" s="249"/>
    </row>
    <row r="65" spans="1:15" ht="17.25" x14ac:dyDescent="0.3">
      <c r="A65" s="191"/>
      <c r="B65" s="191"/>
      <c r="C65" s="191"/>
      <c r="D65" s="191"/>
      <c r="E65" s="191"/>
      <c r="F65" s="191"/>
      <c r="G65" s="191"/>
      <c r="H65" s="191"/>
      <c r="I65" s="191"/>
      <c r="J65" s="191"/>
      <c r="K65" s="191"/>
    </row>
    <row r="66" spans="1:15" ht="6" customHeight="1" x14ac:dyDescent="0.3">
      <c r="A66" s="224"/>
      <c r="B66" s="191"/>
      <c r="C66" s="225"/>
      <c r="D66" s="226"/>
      <c r="E66" s="226"/>
      <c r="F66" s="227"/>
      <c r="G66" s="191"/>
      <c r="H66" s="225"/>
      <c r="I66" s="226"/>
      <c r="J66" s="226"/>
      <c r="K66" s="227"/>
    </row>
    <row r="67" spans="1:15" ht="21.75" customHeight="1" x14ac:dyDescent="0.3">
      <c r="A67" s="207" t="s">
        <v>421</v>
      </c>
      <c r="B67" s="191"/>
      <c r="C67" s="212"/>
      <c r="D67" s="208"/>
      <c r="E67" s="208"/>
      <c r="F67" s="213"/>
      <c r="G67" s="191"/>
      <c r="H67" s="212"/>
      <c r="I67" s="208"/>
      <c r="J67" s="208"/>
      <c r="K67" s="213"/>
    </row>
    <row r="68" spans="1:15" ht="6" customHeight="1" x14ac:dyDescent="0.3">
      <c r="A68" s="207"/>
      <c r="B68" s="191"/>
      <c r="C68" s="212"/>
      <c r="D68" s="208"/>
      <c r="E68" s="208"/>
      <c r="F68" s="213"/>
      <c r="G68" s="191"/>
      <c r="H68" s="212"/>
      <c r="I68" s="208"/>
      <c r="J68" s="208"/>
      <c r="K68" s="213"/>
    </row>
    <row r="69" spans="1:15" ht="17.25" x14ac:dyDescent="0.3">
      <c r="A69" s="202" t="s">
        <v>422</v>
      </c>
      <c r="B69" s="191"/>
      <c r="C69" s="203"/>
      <c r="D69" s="204"/>
      <c r="E69" s="204"/>
      <c r="F69" s="205"/>
      <c r="G69" s="191"/>
      <c r="H69" s="203"/>
      <c r="I69" s="204"/>
      <c r="J69" s="204"/>
      <c r="K69" s="205"/>
    </row>
    <row r="70" spans="1:15" ht="17.25" x14ac:dyDescent="0.3">
      <c r="A70" s="202" t="s">
        <v>423</v>
      </c>
      <c r="B70" s="191"/>
      <c r="C70" s="203"/>
      <c r="D70" s="204"/>
      <c r="E70" s="204"/>
      <c r="F70" s="205"/>
      <c r="G70" s="191"/>
      <c r="H70" s="203"/>
      <c r="I70" s="204"/>
      <c r="J70" s="204"/>
      <c r="K70" s="205"/>
      <c r="O70" s="146"/>
    </row>
    <row r="71" spans="1:15" ht="17.25" x14ac:dyDescent="0.3">
      <c r="A71" s="202"/>
      <c r="B71" s="191"/>
      <c r="C71" s="228"/>
      <c r="D71" s="229"/>
      <c r="E71" s="229"/>
      <c r="F71" s="230"/>
      <c r="G71" s="191"/>
      <c r="H71" s="228"/>
      <c r="I71" s="229"/>
      <c r="J71" s="229"/>
      <c r="K71" s="230"/>
    </row>
    <row r="72" spans="1:15" ht="16.5" customHeight="1" x14ac:dyDescent="0.3">
      <c r="A72" s="202" t="s">
        <v>419</v>
      </c>
      <c r="B72" s="191"/>
      <c r="C72" s="199"/>
      <c r="D72" s="200"/>
      <c r="E72" s="200"/>
      <c r="F72" s="201"/>
      <c r="G72" s="191"/>
      <c r="H72" s="199"/>
      <c r="I72" s="200"/>
      <c r="J72" s="200"/>
      <c r="K72" s="201"/>
    </row>
    <row r="73" spans="1:15" s="245" customFormat="1" ht="15" customHeight="1" x14ac:dyDescent="0.25">
      <c r="A73" s="246" t="s">
        <v>420</v>
      </c>
      <c r="C73" s="247"/>
      <c r="D73" s="248"/>
      <c r="E73" s="248"/>
      <c r="F73" s="249"/>
      <c r="H73" s="247"/>
      <c r="I73" s="248"/>
      <c r="J73" s="248"/>
      <c r="K73" s="249"/>
    </row>
    <row r="74" spans="1:15" ht="8.25" customHeight="1" x14ac:dyDescent="0.3">
      <c r="A74" s="191"/>
      <c r="B74" s="191"/>
      <c r="C74" s="191"/>
      <c r="D74" s="191"/>
      <c r="E74" s="191"/>
      <c r="F74" s="191"/>
      <c r="G74" s="191"/>
      <c r="H74" s="191"/>
      <c r="I74" s="191"/>
      <c r="J74" s="191"/>
      <c r="K74" s="191"/>
    </row>
    <row r="75" spans="1:15" ht="6" customHeight="1" x14ac:dyDescent="0.3">
      <c r="A75" s="224"/>
      <c r="B75" s="191"/>
      <c r="C75" s="225"/>
      <c r="D75" s="226"/>
      <c r="E75" s="226"/>
      <c r="F75" s="227"/>
      <c r="G75" s="191"/>
      <c r="H75" s="225"/>
      <c r="I75" s="226"/>
      <c r="J75" s="226"/>
      <c r="K75" s="227"/>
    </row>
    <row r="76" spans="1:15" ht="21.75" customHeight="1" x14ac:dyDescent="0.3">
      <c r="A76" s="207" t="s">
        <v>424</v>
      </c>
      <c r="B76" s="191"/>
      <c r="C76" s="212"/>
      <c r="D76" s="208"/>
      <c r="E76" s="208"/>
      <c r="F76" s="213"/>
      <c r="G76" s="191"/>
      <c r="H76" s="212"/>
      <c r="I76" s="208"/>
      <c r="J76" s="208"/>
      <c r="K76" s="213"/>
    </row>
    <row r="77" spans="1:15" ht="6" customHeight="1" x14ac:dyDescent="0.3">
      <c r="A77" s="207"/>
      <c r="B77" s="191"/>
      <c r="C77" s="212"/>
      <c r="D77" s="208"/>
      <c r="E77" s="208"/>
      <c r="F77" s="213"/>
      <c r="G77" s="191"/>
      <c r="H77" s="212"/>
      <c r="I77" s="208"/>
      <c r="J77" s="208"/>
      <c r="K77" s="213"/>
    </row>
    <row r="78" spans="1:15" ht="17.25" x14ac:dyDescent="0.3">
      <c r="A78" s="231" t="s">
        <v>425</v>
      </c>
      <c r="B78" s="191"/>
      <c r="C78" s="203"/>
      <c r="D78" s="204"/>
      <c r="E78" s="204"/>
      <c r="F78" s="205"/>
      <c r="G78" s="191"/>
      <c r="H78" s="203"/>
      <c r="I78" s="204"/>
      <c r="J78" s="204"/>
      <c r="K78" s="205"/>
    </row>
    <row r="79" spans="1:15" ht="17.25" x14ac:dyDescent="0.3">
      <c r="A79" s="202" t="s">
        <v>426</v>
      </c>
      <c r="B79" s="191"/>
      <c r="C79" s="203"/>
      <c r="D79" s="204"/>
      <c r="E79" s="204"/>
      <c r="F79" s="205"/>
      <c r="G79" s="191"/>
      <c r="H79" s="203"/>
      <c r="I79" s="204"/>
      <c r="J79" s="204"/>
      <c r="K79" s="205"/>
    </row>
    <row r="80" spans="1:15" ht="17.25" x14ac:dyDescent="0.3">
      <c r="A80" s="231" t="s">
        <v>507</v>
      </c>
      <c r="B80" s="191"/>
      <c r="C80" s="203"/>
      <c r="D80" s="204"/>
      <c r="E80" s="204"/>
      <c r="F80" s="205"/>
      <c r="G80" s="191"/>
      <c r="H80" s="203"/>
      <c r="I80" s="204"/>
      <c r="J80" s="204"/>
      <c r="K80" s="205"/>
    </row>
    <row r="81" spans="1:11" ht="17.25" x14ac:dyDescent="0.3">
      <c r="A81" s="202" t="s">
        <v>427</v>
      </c>
      <c r="B81" s="191"/>
      <c r="C81" s="203"/>
      <c r="D81" s="204"/>
      <c r="E81" s="204"/>
      <c r="F81" s="205"/>
      <c r="G81" s="191"/>
      <c r="H81" s="203"/>
      <c r="I81" s="204"/>
      <c r="J81" s="204"/>
      <c r="K81" s="205"/>
    </row>
    <row r="82" spans="1:11" ht="17.25" x14ac:dyDescent="0.3">
      <c r="A82" s="202" t="s">
        <v>428</v>
      </c>
      <c r="B82" s="191"/>
      <c r="C82" s="203"/>
      <c r="D82" s="204"/>
      <c r="E82" s="204"/>
      <c r="F82" s="205"/>
      <c r="G82" s="191"/>
      <c r="H82" s="203"/>
      <c r="I82" s="204"/>
      <c r="J82" s="204"/>
      <c r="K82" s="205"/>
    </row>
    <row r="83" spans="1:11" ht="17.25" x14ac:dyDescent="0.3">
      <c r="A83" s="202" t="s">
        <v>429</v>
      </c>
      <c r="B83" s="191"/>
      <c r="C83" s="203"/>
      <c r="D83" s="204"/>
      <c r="E83" s="204"/>
      <c r="F83" s="205"/>
      <c r="G83" s="191"/>
      <c r="H83" s="203"/>
      <c r="I83" s="204"/>
      <c r="J83" s="204"/>
      <c r="K83" s="205"/>
    </row>
    <row r="84" spans="1:11" ht="17.25" x14ac:dyDescent="0.3">
      <c r="A84" s="202" t="s">
        <v>430</v>
      </c>
      <c r="B84" s="191"/>
      <c r="C84" s="203"/>
      <c r="D84" s="204"/>
      <c r="E84" s="204"/>
      <c r="F84" s="205"/>
      <c r="G84" s="191"/>
      <c r="H84" s="203"/>
      <c r="I84" s="204"/>
      <c r="J84" s="204"/>
      <c r="K84" s="205"/>
    </row>
    <row r="85" spans="1:11" ht="18" customHeight="1" x14ac:dyDescent="0.3">
      <c r="A85" s="202" t="s">
        <v>431</v>
      </c>
      <c r="B85" s="191"/>
      <c r="C85" s="203"/>
      <c r="D85" s="204"/>
      <c r="E85" s="204"/>
      <c r="F85" s="205"/>
      <c r="G85" s="191"/>
      <c r="H85" s="203"/>
      <c r="I85" s="204"/>
      <c r="J85" s="204"/>
      <c r="K85" s="205"/>
    </row>
    <row r="86" spans="1:11" ht="16.5" customHeight="1" x14ac:dyDescent="0.3">
      <c r="A86" s="202" t="s">
        <v>419</v>
      </c>
      <c r="B86" s="191"/>
      <c r="C86" s="199"/>
      <c r="D86" s="200"/>
      <c r="E86" s="200"/>
      <c r="F86" s="201"/>
      <c r="G86" s="191"/>
      <c r="H86" s="199"/>
      <c r="I86" s="200"/>
      <c r="J86" s="200"/>
      <c r="K86" s="201"/>
    </row>
    <row r="87" spans="1:11" s="245" customFormat="1" ht="15" customHeight="1" x14ac:dyDescent="0.25">
      <c r="A87" s="246" t="s">
        <v>420</v>
      </c>
      <c r="C87" s="247"/>
      <c r="D87" s="248"/>
      <c r="E87" s="248"/>
      <c r="F87" s="249"/>
      <c r="H87" s="247"/>
      <c r="I87" s="248"/>
      <c r="J87" s="248"/>
      <c r="K87" s="249"/>
    </row>
    <row r="88" spans="1:11" ht="11.25" customHeight="1" x14ac:dyDescent="0.3">
      <c r="A88" s="191"/>
      <c r="B88" s="191"/>
      <c r="C88" s="191"/>
      <c r="D88" s="191"/>
      <c r="E88" s="191"/>
      <c r="F88" s="191"/>
      <c r="G88" s="191"/>
      <c r="H88" s="191"/>
      <c r="I88" s="191"/>
      <c r="J88" s="191"/>
      <c r="K88" s="191"/>
    </row>
    <row r="89" spans="1:11" ht="6" customHeight="1" x14ac:dyDescent="0.3">
      <c r="A89" s="224"/>
      <c r="B89" s="191"/>
      <c r="C89" s="225"/>
      <c r="D89" s="226"/>
      <c r="E89" s="226"/>
      <c r="F89" s="227"/>
      <c r="G89" s="191"/>
      <c r="H89" s="225"/>
      <c r="I89" s="226"/>
      <c r="J89" s="226"/>
      <c r="K89" s="227"/>
    </row>
    <row r="90" spans="1:11" ht="21.75" customHeight="1" x14ac:dyDescent="0.3">
      <c r="A90" s="207" t="s">
        <v>383</v>
      </c>
      <c r="B90" s="191"/>
      <c r="C90" s="212"/>
      <c r="D90" s="208"/>
      <c r="E90" s="208"/>
      <c r="F90" s="213"/>
      <c r="G90" s="191"/>
      <c r="H90" s="212"/>
      <c r="I90" s="208"/>
      <c r="J90" s="208"/>
      <c r="K90" s="213"/>
    </row>
    <row r="91" spans="1:11" ht="6" customHeight="1" x14ac:dyDescent="0.3">
      <c r="A91" s="207"/>
      <c r="B91" s="191"/>
      <c r="C91" s="212"/>
      <c r="D91" s="208"/>
      <c r="E91" s="208"/>
      <c r="F91" s="213"/>
      <c r="G91" s="191"/>
      <c r="H91" s="212"/>
      <c r="I91" s="208"/>
      <c r="J91" s="208"/>
      <c r="K91" s="213"/>
    </row>
    <row r="92" spans="1:11" ht="17.25" x14ac:dyDescent="0.3">
      <c r="A92" s="202" t="s">
        <v>432</v>
      </c>
      <c r="B92" s="191"/>
      <c r="C92" s="203"/>
      <c r="D92" s="204"/>
      <c r="E92" s="204"/>
      <c r="F92" s="205"/>
      <c r="G92" s="191"/>
      <c r="H92" s="203"/>
      <c r="I92" s="204"/>
      <c r="J92" s="204"/>
      <c r="K92" s="205"/>
    </row>
    <row r="93" spans="1:11" ht="17.25" x14ac:dyDescent="0.3">
      <c r="A93" s="202" t="s">
        <v>433</v>
      </c>
      <c r="B93" s="191"/>
      <c r="C93" s="203"/>
      <c r="D93" s="204"/>
      <c r="E93" s="204"/>
      <c r="F93" s="205"/>
      <c r="G93" s="191"/>
      <c r="H93" s="203"/>
      <c r="I93" s="204"/>
      <c r="J93" s="204"/>
      <c r="K93" s="205"/>
    </row>
    <row r="94" spans="1:11" ht="17.25" x14ac:dyDescent="0.3">
      <c r="A94" s="202" t="s">
        <v>434</v>
      </c>
      <c r="B94" s="191"/>
      <c r="C94" s="203"/>
      <c r="D94" s="204"/>
      <c r="E94" s="204"/>
      <c r="F94" s="205"/>
      <c r="G94" s="191"/>
      <c r="H94" s="203"/>
      <c r="I94" s="204"/>
      <c r="J94" s="204"/>
      <c r="K94" s="205"/>
    </row>
    <row r="95" spans="1:11" ht="17.25" x14ac:dyDescent="0.3">
      <c r="A95" s="202" t="s">
        <v>435</v>
      </c>
      <c r="B95" s="191"/>
      <c r="C95" s="203"/>
      <c r="D95" s="204"/>
      <c r="E95" s="204"/>
      <c r="F95" s="205"/>
      <c r="G95" s="191"/>
      <c r="H95" s="203"/>
      <c r="I95" s="204"/>
      <c r="J95" s="204"/>
      <c r="K95" s="205"/>
    </row>
    <row r="96" spans="1:11" ht="17.25" x14ac:dyDescent="0.3">
      <c r="A96" s="202" t="s">
        <v>436</v>
      </c>
      <c r="B96" s="191"/>
      <c r="C96" s="203"/>
      <c r="D96" s="204"/>
      <c r="E96" s="204"/>
      <c r="F96" s="205"/>
      <c r="G96" s="191"/>
      <c r="H96" s="203"/>
      <c r="I96" s="204"/>
      <c r="J96" s="204"/>
      <c r="K96" s="205"/>
    </row>
    <row r="97" spans="1:11" ht="17.25" x14ac:dyDescent="0.3">
      <c r="A97" s="202" t="s">
        <v>437</v>
      </c>
      <c r="B97" s="191"/>
      <c r="C97" s="203"/>
      <c r="D97" s="204"/>
      <c r="E97" s="204"/>
      <c r="F97" s="205"/>
      <c r="G97" s="191"/>
      <c r="H97" s="203"/>
      <c r="I97" s="204"/>
      <c r="J97" s="204"/>
      <c r="K97" s="205"/>
    </row>
    <row r="98" spans="1:11" ht="17.25" x14ac:dyDescent="0.3">
      <c r="A98" s="202" t="s">
        <v>438</v>
      </c>
      <c r="B98" s="191"/>
      <c r="C98" s="203"/>
      <c r="D98" s="204"/>
      <c r="E98" s="204"/>
      <c r="F98" s="205"/>
      <c r="G98" s="191"/>
      <c r="H98" s="203"/>
      <c r="I98" s="204"/>
      <c r="J98" s="204"/>
      <c r="K98" s="205"/>
    </row>
    <row r="99" spans="1:11" ht="17.25" x14ac:dyDescent="0.3">
      <c r="A99" s="202" t="s">
        <v>439</v>
      </c>
      <c r="B99" s="191"/>
      <c r="C99" s="203"/>
      <c r="D99" s="204"/>
      <c r="E99" s="204"/>
      <c r="F99" s="205"/>
      <c r="G99" s="191"/>
      <c r="H99" s="203"/>
      <c r="I99" s="204"/>
      <c r="J99" s="204"/>
      <c r="K99" s="205"/>
    </row>
    <row r="100" spans="1:11" ht="17.25" x14ac:dyDescent="0.3">
      <c r="A100" s="202" t="s">
        <v>440</v>
      </c>
      <c r="B100" s="191"/>
      <c r="C100" s="203"/>
      <c r="D100" s="204"/>
      <c r="E100" s="204"/>
      <c r="F100" s="205"/>
      <c r="G100" s="191"/>
      <c r="H100" s="203"/>
      <c r="I100" s="204"/>
      <c r="J100" s="204"/>
      <c r="K100" s="205"/>
    </row>
    <row r="101" spans="1:11" ht="17.25" x14ac:dyDescent="0.3">
      <c r="A101" s="202" t="s">
        <v>441</v>
      </c>
      <c r="B101" s="191"/>
      <c r="C101" s="203"/>
      <c r="D101" s="204"/>
      <c r="E101" s="204"/>
      <c r="F101" s="205"/>
      <c r="G101" s="191"/>
      <c r="H101" s="203"/>
      <c r="I101" s="204"/>
      <c r="J101" s="204"/>
      <c r="K101" s="205"/>
    </row>
    <row r="102" spans="1:11" ht="17.25" x14ac:dyDescent="0.3">
      <c r="A102" s="202" t="s">
        <v>442</v>
      </c>
      <c r="B102" s="191"/>
      <c r="C102" s="203"/>
      <c r="D102" s="204"/>
      <c r="E102" s="204"/>
      <c r="F102" s="205"/>
      <c r="G102" s="191"/>
      <c r="H102" s="203"/>
      <c r="I102" s="204"/>
      <c r="J102" s="204"/>
      <c r="K102" s="205"/>
    </row>
    <row r="103" spans="1:11" ht="17.25" x14ac:dyDescent="0.3">
      <c r="A103" s="202" t="s">
        <v>443</v>
      </c>
      <c r="B103" s="191"/>
      <c r="C103" s="203"/>
      <c r="D103" s="204"/>
      <c r="E103" s="204"/>
      <c r="F103" s="205"/>
      <c r="G103" s="191"/>
      <c r="H103" s="203"/>
      <c r="I103" s="204"/>
      <c r="J103" s="204"/>
      <c r="K103" s="205"/>
    </row>
    <row r="104" spans="1:11" ht="17.25" x14ac:dyDescent="0.3">
      <c r="A104" s="202" t="s">
        <v>444</v>
      </c>
      <c r="B104" s="191"/>
      <c r="C104" s="203"/>
      <c r="D104" s="204"/>
      <c r="E104" s="204"/>
      <c r="F104" s="205"/>
      <c r="G104" s="191"/>
      <c r="H104" s="203"/>
      <c r="I104" s="204"/>
      <c r="J104" s="204"/>
      <c r="K104" s="205"/>
    </row>
    <row r="105" spans="1:11" ht="17.25" x14ac:dyDescent="0.3">
      <c r="A105" s="202" t="s">
        <v>445</v>
      </c>
      <c r="B105" s="191"/>
      <c r="C105" s="203"/>
      <c r="D105" s="204"/>
      <c r="E105" s="204"/>
      <c r="F105" s="205"/>
      <c r="G105" s="191"/>
      <c r="H105" s="203"/>
      <c r="I105" s="204"/>
      <c r="J105" s="204"/>
      <c r="K105" s="205"/>
    </row>
    <row r="106" spans="1:11" ht="17.25" x14ac:dyDescent="0.3">
      <c r="A106" s="202" t="s">
        <v>446</v>
      </c>
      <c r="B106" s="191"/>
      <c r="C106" s="203"/>
      <c r="D106" s="204"/>
      <c r="E106" s="204"/>
      <c r="F106" s="205"/>
      <c r="G106" s="191"/>
      <c r="H106" s="203"/>
      <c r="I106" s="204"/>
      <c r="J106" s="204"/>
      <c r="K106" s="205"/>
    </row>
    <row r="107" spans="1:11" ht="17.25" x14ac:dyDescent="0.3">
      <c r="A107" s="202" t="s">
        <v>447</v>
      </c>
      <c r="B107" s="191"/>
      <c r="C107" s="203"/>
      <c r="D107" s="204"/>
      <c r="E107" s="204"/>
      <c r="F107" s="205"/>
      <c r="G107" s="191"/>
      <c r="H107" s="203"/>
      <c r="I107" s="204"/>
      <c r="J107" s="204"/>
      <c r="K107" s="205"/>
    </row>
    <row r="108" spans="1:11" ht="17.25" x14ac:dyDescent="0.3">
      <c r="A108" s="202" t="s">
        <v>448</v>
      </c>
      <c r="B108" s="191"/>
      <c r="C108" s="203"/>
      <c r="D108" s="204"/>
      <c r="E108" s="204"/>
      <c r="F108" s="205"/>
      <c r="G108" s="191"/>
      <c r="H108" s="203"/>
      <c r="I108" s="204"/>
      <c r="J108" s="204"/>
      <c r="K108" s="205"/>
    </row>
    <row r="109" spans="1:11" ht="16.5" customHeight="1" x14ac:dyDescent="0.3">
      <c r="A109" s="202" t="s">
        <v>419</v>
      </c>
      <c r="B109" s="191"/>
      <c r="C109" s="199"/>
      <c r="D109" s="200"/>
      <c r="E109" s="200"/>
      <c r="F109" s="201"/>
      <c r="G109" s="191"/>
      <c r="H109" s="199"/>
      <c r="I109" s="200"/>
      <c r="J109" s="200"/>
      <c r="K109" s="201"/>
    </row>
    <row r="110" spans="1:11" s="245" customFormat="1" ht="15" customHeight="1" x14ac:dyDescent="0.25">
      <c r="A110" s="246" t="s">
        <v>420</v>
      </c>
      <c r="C110" s="247"/>
      <c r="D110" s="248"/>
      <c r="E110" s="248"/>
      <c r="F110" s="249"/>
      <c r="H110" s="247"/>
      <c r="I110" s="248"/>
      <c r="J110" s="248"/>
      <c r="K110" s="249"/>
    </row>
    <row r="111" spans="1:11" ht="17.25" x14ac:dyDescent="0.3">
      <c r="A111" s="191"/>
      <c r="B111" s="191"/>
      <c r="C111" s="191"/>
      <c r="D111" s="191"/>
      <c r="E111" s="191"/>
      <c r="F111" s="191"/>
      <c r="G111" s="191"/>
      <c r="H111" s="191"/>
      <c r="I111" s="191"/>
      <c r="J111" s="191"/>
      <c r="K111" s="191"/>
    </row>
    <row r="112" spans="1:11" ht="16.5" customHeight="1" x14ac:dyDescent="0.3">
      <c r="A112" s="224" t="s">
        <v>449</v>
      </c>
      <c r="B112" s="191"/>
      <c r="C112" s="199"/>
      <c r="D112" s="200"/>
      <c r="E112" s="200"/>
      <c r="F112" s="201"/>
      <c r="G112" s="191"/>
      <c r="H112" s="199"/>
      <c r="I112" s="200"/>
      <c r="J112" s="200"/>
      <c r="K112" s="201"/>
    </row>
    <row r="113" spans="1:11" s="245" customFormat="1" ht="15" customHeight="1" x14ac:dyDescent="0.25">
      <c r="A113" s="246" t="s">
        <v>420</v>
      </c>
      <c r="C113" s="247"/>
      <c r="D113" s="248"/>
      <c r="E113" s="248"/>
      <c r="F113" s="249"/>
      <c r="H113" s="247"/>
      <c r="I113" s="248"/>
      <c r="J113" s="248"/>
      <c r="K113" s="249"/>
    </row>
    <row r="114" spans="1:11" ht="24" customHeight="1" x14ac:dyDescent="0.35">
      <c r="A114" s="189" t="str">
        <f>+A1</f>
        <v>Gatic</v>
      </c>
      <c r="B114" s="190"/>
      <c r="C114" s="190"/>
      <c r="D114" s="190"/>
      <c r="E114" s="190"/>
      <c r="F114" s="190"/>
      <c r="G114" s="190"/>
      <c r="H114" s="190"/>
      <c r="I114" s="190"/>
      <c r="J114" s="190"/>
      <c r="K114" s="190"/>
    </row>
    <row r="115" spans="1:11" s="146" customFormat="1" ht="24" customHeight="1" x14ac:dyDescent="0.35">
      <c r="A115" s="189" t="s">
        <v>368</v>
      </c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</row>
    <row r="116" spans="1:11" s="146" customFormat="1" ht="24" customHeight="1" x14ac:dyDescent="0.35">
      <c r="A116" s="189">
        <f>+A3</f>
        <v>0</v>
      </c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</row>
    <row r="117" spans="1:11" ht="24" customHeight="1" x14ac:dyDescent="0.3">
      <c r="A117" s="191"/>
      <c r="B117" s="191"/>
      <c r="C117" s="191"/>
      <c r="D117" s="191"/>
      <c r="E117" s="191"/>
      <c r="F117" s="191"/>
      <c r="G117" s="191"/>
      <c r="H117" s="191"/>
      <c r="I117" s="191"/>
      <c r="J117" s="191"/>
      <c r="K117" s="191"/>
    </row>
    <row r="118" spans="1:11" ht="17.25" x14ac:dyDescent="0.3">
      <c r="A118" s="191"/>
      <c r="B118" s="191"/>
      <c r="C118" s="233" t="s">
        <v>331</v>
      </c>
      <c r="D118" s="234"/>
      <c r="E118" s="235"/>
      <c r="F118" s="236"/>
      <c r="G118" s="191"/>
      <c r="H118" s="233" t="s">
        <v>480</v>
      </c>
      <c r="I118" s="234"/>
      <c r="J118" s="235"/>
      <c r="K118" s="236"/>
    </row>
    <row r="119" spans="1:11" ht="17.25" x14ac:dyDescent="0.3">
      <c r="A119" s="191"/>
      <c r="B119" s="191"/>
      <c r="C119" s="192"/>
      <c r="D119" s="233" t="s">
        <v>404</v>
      </c>
      <c r="E119" s="237"/>
      <c r="F119" s="238"/>
      <c r="G119" s="191"/>
      <c r="H119" s="192"/>
      <c r="I119" s="233" t="s">
        <v>404</v>
      </c>
      <c r="J119" s="237"/>
      <c r="K119" s="238"/>
    </row>
    <row r="120" spans="1:11" ht="17.25" x14ac:dyDescent="0.3">
      <c r="A120" s="193" t="s">
        <v>405</v>
      </c>
      <c r="B120" s="191"/>
      <c r="C120" s="194" t="s">
        <v>1</v>
      </c>
      <c r="D120" s="239" t="s">
        <v>2</v>
      </c>
      <c r="E120" s="195" t="s">
        <v>3</v>
      </c>
      <c r="F120" s="196" t="s">
        <v>406</v>
      </c>
      <c r="G120" s="191"/>
      <c r="H120" s="194" t="str">
        <f>C120</f>
        <v>Actual</v>
      </c>
      <c r="I120" s="239" t="str">
        <f>D120</f>
        <v>Budget</v>
      </c>
      <c r="J120" s="197" t="str">
        <f>E120</f>
        <v>Estimate</v>
      </c>
      <c r="K120" s="196" t="str">
        <f>F120</f>
        <v>Prior Yr</v>
      </c>
    </row>
    <row r="121" spans="1:11" ht="17.25" x14ac:dyDescent="0.3">
      <c r="A121" s="191"/>
      <c r="B121" s="191"/>
      <c r="C121" s="191"/>
      <c r="D121" s="191"/>
      <c r="E121" s="191"/>
      <c r="F121" s="191"/>
      <c r="G121" s="191"/>
      <c r="H121" s="191"/>
      <c r="I121" s="191"/>
      <c r="J121" s="191"/>
      <c r="K121" s="191"/>
    </row>
    <row r="122" spans="1:11" ht="6.75" customHeight="1" x14ac:dyDescent="0.3">
      <c r="A122" s="224"/>
      <c r="B122" s="191"/>
      <c r="C122" s="225"/>
      <c r="D122" s="226"/>
      <c r="E122" s="226"/>
      <c r="F122" s="227"/>
      <c r="G122" s="191"/>
      <c r="H122" s="225"/>
      <c r="I122" s="226"/>
      <c r="J122" s="226"/>
      <c r="K122" s="227"/>
    </row>
    <row r="123" spans="1:11" ht="21.75" customHeight="1" x14ac:dyDescent="0.3">
      <c r="A123" s="207" t="s">
        <v>450</v>
      </c>
      <c r="B123" s="191"/>
      <c r="C123" s="212"/>
      <c r="D123" s="208"/>
      <c r="E123" s="208"/>
      <c r="F123" s="213"/>
      <c r="G123" s="191"/>
      <c r="H123" s="212"/>
      <c r="I123" s="208"/>
      <c r="J123" s="208"/>
      <c r="K123" s="213"/>
    </row>
    <row r="124" spans="1:11" ht="6" customHeight="1" x14ac:dyDescent="0.3">
      <c r="A124" s="207"/>
      <c r="B124" s="191"/>
      <c r="C124" s="212"/>
      <c r="D124" s="208"/>
      <c r="E124" s="208"/>
      <c r="F124" s="213"/>
      <c r="G124" s="191"/>
      <c r="H124" s="212"/>
      <c r="I124" s="208"/>
      <c r="J124" s="208"/>
      <c r="K124" s="213"/>
    </row>
    <row r="125" spans="1:11" ht="17.25" x14ac:dyDescent="0.3">
      <c r="A125" s="202" t="s">
        <v>451</v>
      </c>
      <c r="B125" s="191"/>
      <c r="C125" s="203"/>
      <c r="D125" s="204"/>
      <c r="E125" s="204"/>
      <c r="F125" s="205"/>
      <c r="G125" s="191"/>
      <c r="H125" s="203"/>
      <c r="I125" s="204"/>
      <c r="J125" s="204"/>
      <c r="K125" s="205"/>
    </row>
    <row r="126" spans="1:11" ht="17.25" x14ac:dyDescent="0.3">
      <c r="A126" s="202" t="s">
        <v>452</v>
      </c>
      <c r="B126" s="191"/>
      <c r="C126" s="203"/>
      <c r="D126" s="204"/>
      <c r="E126" s="204"/>
      <c r="F126" s="205"/>
      <c r="G126" s="191"/>
      <c r="H126" s="203"/>
      <c r="I126" s="204"/>
      <c r="J126" s="204"/>
      <c r="K126" s="205"/>
    </row>
    <row r="127" spans="1:11" ht="17.25" x14ac:dyDescent="0.3">
      <c r="A127" s="231" t="s">
        <v>453</v>
      </c>
      <c r="B127" s="191"/>
      <c r="C127" s="203"/>
      <c r="D127" s="204"/>
      <c r="E127" s="204"/>
      <c r="F127" s="205"/>
      <c r="G127" s="191"/>
      <c r="H127" s="203"/>
      <c r="I127" s="204"/>
      <c r="J127" s="204"/>
      <c r="K127" s="205"/>
    </row>
    <row r="128" spans="1:11" ht="17.25" x14ac:dyDescent="0.3">
      <c r="A128" s="202" t="s">
        <v>454</v>
      </c>
      <c r="B128" s="191"/>
      <c r="C128" s="203"/>
      <c r="D128" s="204"/>
      <c r="E128" s="204"/>
      <c r="F128" s="205"/>
      <c r="G128" s="191"/>
      <c r="H128" s="203"/>
      <c r="I128" s="204"/>
      <c r="J128" s="204"/>
      <c r="K128" s="205"/>
    </row>
    <row r="129" spans="1:11" ht="17.25" x14ac:dyDescent="0.3">
      <c r="A129" s="202" t="s">
        <v>455</v>
      </c>
      <c r="B129" s="191"/>
      <c r="C129" s="203"/>
      <c r="D129" s="204"/>
      <c r="E129" s="204"/>
      <c r="F129" s="205"/>
      <c r="G129" s="191"/>
      <c r="H129" s="203"/>
      <c r="I129" s="204"/>
      <c r="J129" s="204"/>
      <c r="K129" s="205"/>
    </row>
    <row r="130" spans="1:11" ht="17.25" x14ac:dyDescent="0.3">
      <c r="A130" s="202" t="s">
        <v>456</v>
      </c>
      <c r="B130" s="191"/>
      <c r="C130" s="203"/>
      <c r="D130" s="204"/>
      <c r="E130" s="204"/>
      <c r="F130" s="205"/>
      <c r="G130" s="191"/>
      <c r="H130" s="203"/>
      <c r="I130" s="204"/>
      <c r="J130" s="204"/>
      <c r="K130" s="205"/>
    </row>
    <row r="131" spans="1:11" ht="17.25" x14ac:dyDescent="0.3">
      <c r="A131" s="202" t="s">
        <v>457</v>
      </c>
      <c r="B131" s="191"/>
      <c r="C131" s="203"/>
      <c r="D131" s="204"/>
      <c r="E131" s="204"/>
      <c r="F131" s="205"/>
      <c r="G131" s="191"/>
      <c r="H131" s="203"/>
      <c r="I131" s="204"/>
      <c r="J131" s="204"/>
      <c r="K131" s="205"/>
    </row>
    <row r="132" spans="1:11" ht="17.25" x14ac:dyDescent="0.3">
      <c r="A132" s="202" t="s">
        <v>458</v>
      </c>
      <c r="B132" s="191"/>
      <c r="C132" s="203"/>
      <c r="D132" s="204"/>
      <c r="E132" s="204"/>
      <c r="F132" s="205"/>
      <c r="G132" s="191"/>
      <c r="H132" s="203"/>
      <c r="I132" s="204"/>
      <c r="J132" s="204"/>
      <c r="K132" s="205"/>
    </row>
    <row r="133" spans="1:11" ht="17.25" x14ac:dyDescent="0.3">
      <c r="A133" s="231" t="s">
        <v>459</v>
      </c>
      <c r="B133" s="191"/>
      <c r="C133" s="203"/>
      <c r="D133" s="204"/>
      <c r="E133" s="204"/>
      <c r="F133" s="205"/>
      <c r="G133" s="191"/>
      <c r="H133" s="203"/>
      <c r="I133" s="204"/>
      <c r="J133" s="204"/>
      <c r="K133" s="205"/>
    </row>
    <row r="134" spans="1:11" ht="5.25" customHeight="1" x14ac:dyDescent="0.3">
      <c r="A134" s="202"/>
      <c r="B134" s="191"/>
      <c r="C134" s="228"/>
      <c r="D134" s="229"/>
      <c r="E134" s="229"/>
      <c r="F134" s="230"/>
      <c r="G134" s="191"/>
      <c r="H134" s="228"/>
      <c r="I134" s="229"/>
      <c r="J134" s="229"/>
      <c r="K134" s="230"/>
    </row>
    <row r="135" spans="1:11" ht="16.5" customHeight="1" x14ac:dyDescent="0.3">
      <c r="A135" s="202" t="s">
        <v>419</v>
      </c>
      <c r="B135" s="191"/>
      <c r="C135" s="199"/>
      <c r="D135" s="200"/>
      <c r="E135" s="200"/>
      <c r="F135" s="201"/>
      <c r="G135" s="191"/>
      <c r="H135" s="199"/>
      <c r="I135" s="200"/>
      <c r="J135" s="200"/>
      <c r="K135" s="201"/>
    </row>
    <row r="136" spans="1:11" s="245" customFormat="1" ht="15" customHeight="1" x14ac:dyDescent="0.25">
      <c r="A136" s="246" t="s">
        <v>420</v>
      </c>
      <c r="C136" s="247"/>
      <c r="D136" s="248"/>
      <c r="E136" s="248"/>
      <c r="F136" s="249"/>
      <c r="H136" s="247"/>
      <c r="I136" s="248"/>
      <c r="J136" s="248"/>
      <c r="K136" s="249"/>
    </row>
    <row r="137" spans="1:11" ht="15" customHeight="1" x14ac:dyDescent="0.25">
      <c r="C137" s="250"/>
      <c r="D137" s="250"/>
      <c r="E137" s="250"/>
      <c r="F137" s="250"/>
      <c r="G137" s="251"/>
      <c r="H137" s="250"/>
      <c r="I137" s="250"/>
      <c r="J137" s="232"/>
      <c r="K137" s="232"/>
    </row>
    <row r="138" spans="1:11" ht="7.5" customHeight="1" x14ac:dyDescent="0.3">
      <c r="A138" s="191"/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</row>
    <row r="139" spans="1:11" ht="6" customHeight="1" x14ac:dyDescent="0.3">
      <c r="A139" s="224"/>
      <c r="B139" s="191"/>
      <c r="C139" s="225"/>
      <c r="D139" s="226"/>
      <c r="E139" s="226"/>
      <c r="F139" s="227"/>
      <c r="G139" s="191"/>
      <c r="H139" s="225"/>
      <c r="I139" s="226"/>
      <c r="J139" s="226"/>
      <c r="K139" s="227"/>
    </row>
    <row r="140" spans="1:11" ht="17.25" customHeight="1" x14ac:dyDescent="0.3">
      <c r="A140" s="207" t="s">
        <v>386</v>
      </c>
      <c r="B140" s="191"/>
      <c r="C140" s="212"/>
      <c r="D140" s="208"/>
      <c r="E140" s="208"/>
      <c r="F140" s="213"/>
      <c r="G140" s="191"/>
      <c r="H140" s="212"/>
      <c r="I140" s="208"/>
      <c r="J140" s="208"/>
      <c r="K140" s="213"/>
    </row>
    <row r="141" spans="1:11" ht="6" customHeight="1" x14ac:dyDescent="0.3">
      <c r="A141" s="207"/>
      <c r="B141" s="191"/>
      <c r="C141" s="212"/>
      <c r="D141" s="208"/>
      <c r="E141" s="208"/>
      <c r="F141" s="213"/>
      <c r="G141" s="191"/>
      <c r="H141" s="212"/>
      <c r="I141" s="208"/>
      <c r="J141" s="208"/>
      <c r="K141" s="213"/>
    </row>
    <row r="142" spans="1:11" ht="17.25" x14ac:dyDescent="0.3">
      <c r="A142" s="202" t="s">
        <v>460</v>
      </c>
      <c r="B142" s="191"/>
      <c r="C142" s="203"/>
      <c r="D142" s="204"/>
      <c r="E142" s="204"/>
      <c r="F142" s="205"/>
      <c r="G142" s="191"/>
      <c r="H142" s="203"/>
      <c r="I142" s="204"/>
      <c r="J142" s="204"/>
      <c r="K142" s="205"/>
    </row>
    <row r="143" spans="1:11" ht="17.25" x14ac:dyDescent="0.3">
      <c r="A143" s="202" t="s">
        <v>461</v>
      </c>
      <c r="B143" s="191"/>
      <c r="C143" s="203"/>
      <c r="D143" s="204"/>
      <c r="E143" s="204"/>
      <c r="F143" s="205"/>
      <c r="G143" s="191"/>
      <c r="H143" s="203"/>
      <c r="I143" s="204"/>
      <c r="J143" s="204"/>
      <c r="K143" s="205"/>
    </row>
    <row r="144" spans="1:11" ht="17.25" x14ac:dyDescent="0.3">
      <c r="A144" s="202" t="s">
        <v>462</v>
      </c>
      <c r="B144" s="191"/>
      <c r="C144" s="203"/>
      <c r="D144" s="204"/>
      <c r="E144" s="204"/>
      <c r="F144" s="205"/>
      <c r="G144" s="191"/>
      <c r="H144" s="203"/>
      <c r="I144" s="204"/>
      <c r="J144" s="204"/>
      <c r="K144" s="205"/>
    </row>
    <row r="145" spans="1:11" ht="17.25" x14ac:dyDescent="0.3">
      <c r="A145" s="202" t="s">
        <v>454</v>
      </c>
      <c r="B145" s="191"/>
      <c r="C145" s="203"/>
      <c r="D145" s="204"/>
      <c r="E145" s="204"/>
      <c r="F145" s="205"/>
      <c r="G145" s="191"/>
      <c r="H145" s="203"/>
      <c r="I145" s="204"/>
      <c r="J145" s="204"/>
      <c r="K145" s="205"/>
    </row>
    <row r="146" spans="1:11" ht="17.25" x14ac:dyDescent="0.3">
      <c r="A146" s="202" t="s">
        <v>455</v>
      </c>
      <c r="B146" s="191"/>
      <c r="C146" s="203"/>
      <c r="D146" s="204"/>
      <c r="E146" s="204"/>
      <c r="F146" s="205"/>
      <c r="G146" s="191"/>
      <c r="H146" s="203"/>
      <c r="I146" s="204"/>
      <c r="J146" s="204"/>
      <c r="K146" s="205"/>
    </row>
    <row r="147" spans="1:11" ht="17.25" x14ac:dyDescent="0.3">
      <c r="A147" s="202" t="s">
        <v>457</v>
      </c>
      <c r="B147" s="191"/>
      <c r="C147" s="203"/>
      <c r="D147" s="204"/>
      <c r="E147" s="204"/>
      <c r="F147" s="205"/>
      <c r="G147" s="191"/>
      <c r="H147" s="203"/>
      <c r="I147" s="204"/>
      <c r="J147" s="204"/>
      <c r="K147" s="205"/>
    </row>
    <row r="148" spans="1:11" ht="17.25" x14ac:dyDescent="0.3">
      <c r="A148" s="202" t="s">
        <v>458</v>
      </c>
      <c r="B148" s="191"/>
      <c r="C148" s="203"/>
      <c r="D148" s="204"/>
      <c r="E148" s="204"/>
      <c r="F148" s="205"/>
      <c r="G148" s="191"/>
      <c r="H148" s="203"/>
      <c r="I148" s="204"/>
      <c r="J148" s="204"/>
      <c r="K148" s="205"/>
    </row>
    <row r="149" spans="1:11" ht="17.25" x14ac:dyDescent="0.3">
      <c r="A149" s="202" t="s">
        <v>445</v>
      </c>
      <c r="B149" s="191"/>
      <c r="C149" s="203"/>
      <c r="D149" s="204"/>
      <c r="E149" s="204"/>
      <c r="F149" s="205"/>
      <c r="G149" s="191"/>
      <c r="H149" s="203"/>
      <c r="I149" s="204"/>
      <c r="J149" s="204"/>
      <c r="K149" s="205"/>
    </row>
    <row r="150" spans="1:11" ht="17.25" x14ac:dyDescent="0.3">
      <c r="A150" s="202" t="s">
        <v>463</v>
      </c>
      <c r="B150" s="191"/>
      <c r="C150" s="203"/>
      <c r="D150" s="204"/>
      <c r="E150" s="204"/>
      <c r="F150" s="205"/>
      <c r="G150" s="191"/>
      <c r="H150" s="203"/>
      <c r="I150" s="204"/>
      <c r="J150" s="204"/>
      <c r="K150" s="205"/>
    </row>
    <row r="151" spans="1:11" ht="17.25" x14ac:dyDescent="0.3">
      <c r="A151" s="202" t="s">
        <v>464</v>
      </c>
      <c r="B151" s="191"/>
      <c r="C151" s="203"/>
      <c r="D151" s="204"/>
      <c r="E151" s="204"/>
      <c r="F151" s="205"/>
      <c r="G151" s="191"/>
      <c r="H151" s="203"/>
      <c r="I151" s="204"/>
      <c r="J151" s="204"/>
      <c r="K151" s="205"/>
    </row>
    <row r="152" spans="1:11" ht="17.25" x14ac:dyDescent="0.3">
      <c r="A152" s="202" t="s">
        <v>465</v>
      </c>
      <c r="B152" s="191"/>
      <c r="C152" s="203"/>
      <c r="D152" s="204"/>
      <c r="E152" s="204"/>
      <c r="F152" s="205"/>
      <c r="G152" s="191"/>
      <c r="H152" s="203"/>
      <c r="I152" s="204"/>
      <c r="J152" s="204"/>
      <c r="K152" s="205"/>
    </row>
    <row r="153" spans="1:11" ht="17.25" x14ac:dyDescent="0.3">
      <c r="A153" s="202" t="s">
        <v>466</v>
      </c>
      <c r="B153" s="191"/>
      <c r="C153" s="203"/>
      <c r="D153" s="204"/>
      <c r="E153" s="204"/>
      <c r="F153" s="205"/>
      <c r="G153" s="191"/>
      <c r="H153" s="203"/>
      <c r="I153" s="204"/>
      <c r="J153" s="204"/>
      <c r="K153" s="205"/>
    </row>
    <row r="154" spans="1:11" ht="17.25" x14ac:dyDescent="0.3">
      <c r="A154" s="202" t="s">
        <v>467</v>
      </c>
      <c r="B154" s="191"/>
      <c r="C154" s="203"/>
      <c r="D154" s="204"/>
      <c r="E154" s="204"/>
      <c r="F154" s="205"/>
      <c r="G154" s="191"/>
      <c r="H154" s="203"/>
      <c r="I154" s="204"/>
      <c r="J154" s="204"/>
      <c r="K154" s="205"/>
    </row>
    <row r="155" spans="1:11" ht="17.25" x14ac:dyDescent="0.3">
      <c r="A155" s="202" t="s">
        <v>468</v>
      </c>
      <c r="B155" s="191"/>
      <c r="C155" s="203"/>
      <c r="D155" s="204"/>
      <c r="E155" s="204"/>
      <c r="F155" s="205"/>
      <c r="G155" s="191"/>
      <c r="H155" s="203"/>
      <c r="I155" s="204"/>
      <c r="J155" s="204"/>
      <c r="K155" s="205"/>
    </row>
    <row r="156" spans="1:11" ht="17.25" x14ac:dyDescent="0.3">
      <c r="A156" s="202" t="s">
        <v>469</v>
      </c>
      <c r="B156" s="191"/>
      <c r="C156" s="203"/>
      <c r="D156" s="204"/>
      <c r="E156" s="204"/>
      <c r="F156" s="205"/>
      <c r="G156" s="191"/>
      <c r="H156" s="203"/>
      <c r="I156" s="204"/>
      <c r="J156" s="204"/>
      <c r="K156" s="205"/>
    </row>
    <row r="157" spans="1:11" ht="17.25" x14ac:dyDescent="0.3">
      <c r="A157" s="202" t="s">
        <v>470</v>
      </c>
      <c r="B157" s="191"/>
      <c r="C157" s="203"/>
      <c r="D157" s="204"/>
      <c r="E157" s="204"/>
      <c r="F157" s="205"/>
      <c r="G157" s="191"/>
      <c r="H157" s="203"/>
      <c r="I157" s="204"/>
      <c r="J157" s="204"/>
      <c r="K157" s="205"/>
    </row>
    <row r="158" spans="1:11" ht="17.25" x14ac:dyDescent="0.3">
      <c r="A158" s="202" t="s">
        <v>471</v>
      </c>
      <c r="B158" s="191"/>
      <c r="C158" s="203"/>
      <c r="D158" s="204"/>
      <c r="E158" s="204"/>
      <c r="F158" s="205"/>
      <c r="G158" s="191"/>
      <c r="H158" s="203"/>
      <c r="I158" s="204"/>
      <c r="J158" s="204"/>
      <c r="K158" s="205"/>
    </row>
    <row r="159" spans="1:11" ht="17.25" x14ac:dyDescent="0.3">
      <c r="A159" s="202" t="s">
        <v>472</v>
      </c>
      <c r="B159" s="191"/>
      <c r="C159" s="203"/>
      <c r="D159" s="204"/>
      <c r="E159" s="204"/>
      <c r="F159" s="205"/>
      <c r="G159" s="191"/>
      <c r="H159" s="203"/>
      <c r="I159" s="204"/>
      <c r="J159" s="204"/>
      <c r="K159" s="205"/>
    </row>
    <row r="160" spans="1:11" ht="17.25" x14ac:dyDescent="0.3">
      <c r="A160" s="202" t="s">
        <v>473</v>
      </c>
      <c r="B160" s="191"/>
      <c r="C160" s="203"/>
      <c r="D160" s="204"/>
      <c r="E160" s="204"/>
      <c r="F160" s="205"/>
      <c r="G160" s="191"/>
      <c r="H160" s="203"/>
      <c r="I160" s="204"/>
      <c r="J160" s="204"/>
      <c r="K160" s="205"/>
    </row>
    <row r="161" spans="1:12" ht="17.25" x14ac:dyDescent="0.3">
      <c r="A161" s="202" t="s">
        <v>474</v>
      </c>
      <c r="B161" s="191"/>
      <c r="C161" s="203"/>
      <c r="D161" s="204"/>
      <c r="E161" s="204"/>
      <c r="F161" s="205"/>
      <c r="G161" s="191"/>
      <c r="H161" s="203"/>
      <c r="I161" s="204"/>
      <c r="J161" s="204"/>
      <c r="K161" s="205"/>
    </row>
    <row r="162" spans="1:12" ht="17.25" x14ac:dyDescent="0.3">
      <c r="A162" s="202" t="s">
        <v>475</v>
      </c>
      <c r="B162" s="191"/>
      <c r="C162" s="203"/>
      <c r="D162" s="204"/>
      <c r="E162" s="204"/>
      <c r="F162" s="205"/>
      <c r="G162" s="191"/>
      <c r="H162" s="203"/>
      <c r="I162" s="204"/>
      <c r="J162" s="204"/>
      <c r="K162" s="205"/>
    </row>
    <row r="163" spans="1:12" ht="17.25" x14ac:dyDescent="0.3">
      <c r="A163" s="202" t="s">
        <v>476</v>
      </c>
      <c r="B163" s="191"/>
      <c r="C163" s="203"/>
      <c r="D163" s="204"/>
      <c r="E163" s="204"/>
      <c r="F163" s="205"/>
      <c r="G163" s="191"/>
      <c r="H163" s="203"/>
      <c r="I163" s="204"/>
      <c r="J163" s="204"/>
      <c r="K163" s="205"/>
    </row>
    <row r="164" spans="1:12" ht="17.25" x14ac:dyDescent="0.3">
      <c r="A164" s="202" t="s">
        <v>477</v>
      </c>
      <c r="B164" s="191"/>
      <c r="C164" s="203"/>
      <c r="D164" s="204"/>
      <c r="E164" s="204"/>
      <c r="F164" s="205"/>
      <c r="G164" s="191"/>
      <c r="H164" s="203"/>
      <c r="I164" s="204"/>
      <c r="J164" s="204"/>
      <c r="K164" s="205"/>
    </row>
    <row r="165" spans="1:12" ht="6" customHeight="1" x14ac:dyDescent="0.3">
      <c r="A165" s="202"/>
      <c r="B165" s="191"/>
      <c r="C165" s="228"/>
      <c r="D165" s="229"/>
      <c r="E165" s="229"/>
      <c r="F165" s="230"/>
      <c r="G165" s="191"/>
      <c r="H165" s="228"/>
      <c r="I165" s="229"/>
      <c r="J165" s="229"/>
      <c r="K165" s="230"/>
    </row>
    <row r="166" spans="1:12" ht="16.5" customHeight="1" x14ac:dyDescent="0.3">
      <c r="A166" s="202" t="s">
        <v>419</v>
      </c>
      <c r="B166" s="191"/>
      <c r="C166" s="199"/>
      <c r="D166" s="200"/>
      <c r="E166" s="200"/>
      <c r="F166" s="201"/>
      <c r="G166" s="191"/>
      <c r="H166" s="199"/>
      <c r="I166" s="200"/>
      <c r="J166" s="200"/>
      <c r="K166" s="201"/>
    </row>
    <row r="167" spans="1:12" s="245" customFormat="1" ht="15" customHeight="1" x14ac:dyDescent="0.25">
      <c r="A167" s="246" t="s">
        <v>420</v>
      </c>
      <c r="C167" s="247"/>
      <c r="D167" s="248"/>
      <c r="E167" s="248"/>
      <c r="F167" s="249"/>
      <c r="H167" s="247"/>
      <c r="I167" s="248"/>
      <c r="J167" s="248"/>
      <c r="K167" s="249"/>
    </row>
    <row r="168" spans="1:12" ht="3.75" customHeight="1" x14ac:dyDescent="0.3">
      <c r="A168" s="191"/>
      <c r="B168" s="191"/>
      <c r="C168" s="191" t="s">
        <v>307</v>
      </c>
      <c r="D168" s="191"/>
      <c r="E168" s="191"/>
      <c r="F168" s="191"/>
      <c r="G168" s="191"/>
      <c r="H168" s="191" t="s">
        <v>307</v>
      </c>
      <c r="I168" s="191"/>
      <c r="J168" s="191"/>
      <c r="K168" s="191"/>
    </row>
    <row r="169" spans="1:12" ht="15" customHeight="1" x14ac:dyDescent="0.25">
      <c r="C169" s="232"/>
      <c r="D169" s="232"/>
      <c r="E169" s="232"/>
      <c r="F169" s="232"/>
      <c r="H169" s="232"/>
      <c r="I169" s="232"/>
      <c r="J169" s="232"/>
      <c r="K169" s="232"/>
    </row>
    <row r="171" spans="1:12" x14ac:dyDescent="0.25">
      <c r="A171" s="146" t="s">
        <v>478</v>
      </c>
      <c r="B171" s="146"/>
      <c r="C171" s="252"/>
      <c r="D171" s="252"/>
      <c r="E171" s="252"/>
      <c r="F171" s="252"/>
      <c r="G171" s="252"/>
      <c r="H171" s="252"/>
      <c r="I171" s="252"/>
      <c r="J171" s="252"/>
      <c r="K171" s="252"/>
      <c r="L171" s="59"/>
    </row>
  </sheetData>
  <printOptions horizontalCentered="1"/>
  <pageMargins left="0.25" right="0.25" top="0.75" bottom="0.75" header="0.3" footer="0.3"/>
  <pageSetup paperSize="9" scale="54" firstPageNumber="5" orientation="landscape" useFirstPageNumber="1" r:id="rId1"/>
  <headerFooter alignWithMargins="0">
    <oddFooter>&amp;R&amp;"Trebuchet MS,Regular"&amp;11&amp;P</oddFooter>
  </headerFooter>
  <rowBreaks count="2" manualBreakCount="2">
    <brk id="50" max="9" man="1"/>
    <brk id="11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FF99FF"/>
    <pageSetUpPr fitToPage="1"/>
  </sheetPr>
  <dimension ref="A1:M52"/>
  <sheetViews>
    <sheetView showGridLines="0" showZeros="0" topLeftCell="A3" zoomScale="55" zoomScaleNormal="55" workbookViewId="0">
      <selection activeCell="B13" sqref="B13"/>
    </sheetView>
  </sheetViews>
  <sheetFormatPr defaultColWidth="11.5703125" defaultRowHeight="23.25" x14ac:dyDescent="0.35"/>
  <cols>
    <col min="1" max="1" width="2.85546875" style="253" customWidth="1"/>
    <col min="2" max="2" width="25.5703125" style="254" customWidth="1"/>
    <col min="3" max="3" width="25.5703125" style="255" customWidth="1"/>
    <col min="4" max="4" width="3.5703125" style="256" customWidth="1"/>
    <col min="5" max="5" width="86.5703125" style="255" bestFit="1" customWidth="1"/>
    <col min="6" max="6" width="3.5703125" style="256" customWidth="1"/>
    <col min="7" max="9" width="27" style="255" customWidth="1"/>
    <col min="10" max="10" width="3.5703125" style="256" customWidth="1"/>
    <col min="11" max="11" width="27" style="253" customWidth="1"/>
    <col min="12" max="12" width="27.42578125" style="253" hidden="1" customWidth="1"/>
    <col min="13" max="13" width="1.42578125" style="256" customWidth="1"/>
    <col min="14" max="14" width="13.42578125" style="253" bestFit="1" customWidth="1"/>
    <col min="15" max="16384" width="11.5703125" style="253"/>
  </cols>
  <sheetData>
    <row r="1" spans="1:13" hidden="1" x14ac:dyDescent="0.35"/>
    <row r="2" spans="1:13" hidden="1" x14ac:dyDescent="0.35"/>
    <row r="3" spans="1:13" s="257" customFormat="1" ht="36" customHeight="1" x14ac:dyDescent="0.5">
      <c r="B3" s="407" t="str">
        <f>'Board P&amp;L'!B1</f>
        <v>Gatic</v>
      </c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</row>
    <row r="4" spans="1:13" s="257" customFormat="1" ht="36" customHeight="1" x14ac:dyDescent="0.5">
      <c r="B4" s="407" t="s">
        <v>121</v>
      </c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</row>
    <row r="5" spans="1:13" s="257" customFormat="1" ht="36" customHeight="1" x14ac:dyDescent="0.5">
      <c r="B5" s="407">
        <f>'Board P&amp;L'!B3</f>
        <v>0</v>
      </c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</row>
    <row r="6" spans="1:13" s="258" customFormat="1" hidden="1" x14ac:dyDescent="0.35">
      <c r="B6" s="259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</row>
    <row r="7" spans="1:13" s="258" customFormat="1" hidden="1" x14ac:dyDescent="0.35">
      <c r="B7" s="259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</row>
    <row r="8" spans="1:13" ht="18.75" customHeight="1" x14ac:dyDescent="0.35">
      <c r="K8" s="255"/>
      <c r="L8" s="255"/>
    </row>
    <row r="9" spans="1:13" x14ac:dyDescent="0.35">
      <c r="B9" s="408" t="s">
        <v>482</v>
      </c>
      <c r="C9" s="409"/>
      <c r="E9" s="261"/>
      <c r="G9" s="410">
        <v>0</v>
      </c>
      <c r="H9" s="411"/>
      <c r="I9" s="412"/>
      <c r="K9" s="413" t="s">
        <v>483</v>
      </c>
      <c r="L9" s="414"/>
      <c r="M9" s="262"/>
    </row>
    <row r="10" spans="1:13" x14ac:dyDescent="0.35">
      <c r="B10" s="263" t="s">
        <v>484</v>
      </c>
      <c r="C10" s="264"/>
      <c r="E10" s="265"/>
      <c r="G10" s="266" t="s">
        <v>485</v>
      </c>
      <c r="H10" s="261"/>
      <c r="I10" s="264" t="s">
        <v>486</v>
      </c>
      <c r="K10" s="267"/>
      <c r="L10" s="267"/>
    </row>
    <row r="11" spans="1:13" x14ac:dyDescent="0.35">
      <c r="B11" s="268">
        <v>2021</v>
      </c>
      <c r="C11" s="269" t="s">
        <v>487</v>
      </c>
      <c r="E11" s="270" t="s">
        <v>488</v>
      </c>
      <c r="G11" s="271" t="s">
        <v>489</v>
      </c>
      <c r="H11" s="270" t="s">
        <v>490</v>
      </c>
      <c r="I11" s="269" t="s">
        <v>489</v>
      </c>
      <c r="K11" s="270" t="s">
        <v>2</v>
      </c>
      <c r="L11" s="270" t="s">
        <v>3</v>
      </c>
    </row>
    <row r="12" spans="1:13" x14ac:dyDescent="0.35">
      <c r="K12" s="256"/>
      <c r="L12" s="256"/>
    </row>
    <row r="13" spans="1:13" x14ac:dyDescent="0.35">
      <c r="B13" s="272"/>
      <c r="C13" s="273"/>
      <c r="E13" s="261"/>
      <c r="G13" s="274"/>
      <c r="H13" s="261"/>
      <c r="I13" s="261"/>
      <c r="K13" s="261"/>
      <c r="L13" s="261"/>
    </row>
    <row r="14" spans="1:13" x14ac:dyDescent="0.35">
      <c r="B14" s="275"/>
      <c r="C14" s="276"/>
      <c r="E14" s="277" t="s">
        <v>491</v>
      </c>
      <c r="G14" s="278"/>
      <c r="H14" s="265"/>
      <c r="I14" s="265"/>
      <c r="K14" s="265"/>
      <c r="L14" s="265"/>
    </row>
    <row r="15" spans="1:13" x14ac:dyDescent="0.35">
      <c r="B15" s="275"/>
      <c r="C15" s="279"/>
      <c r="E15" s="265"/>
      <c r="G15" s="278"/>
      <c r="H15" s="265"/>
      <c r="I15" s="265"/>
      <c r="K15" s="265"/>
      <c r="L15" s="265"/>
    </row>
    <row r="16" spans="1:13" x14ac:dyDescent="0.35">
      <c r="A16" s="256"/>
      <c r="B16" s="265"/>
      <c r="C16" s="276"/>
      <c r="E16" s="265" t="s">
        <v>134</v>
      </c>
      <c r="G16" s="278"/>
      <c r="H16" s="265"/>
      <c r="I16" s="265"/>
      <c r="K16" s="265"/>
      <c r="L16" s="265">
        <f>'Balance Sheet'!$E$9/1000</f>
        <v>0</v>
      </c>
    </row>
    <row r="17" spans="2:12" s="256" customFormat="1" x14ac:dyDescent="0.35">
      <c r="B17" s="265"/>
      <c r="C17" s="276"/>
      <c r="E17" s="280" t="s">
        <v>492</v>
      </c>
      <c r="G17" s="278"/>
      <c r="H17" s="265"/>
      <c r="I17" s="265"/>
      <c r="K17" s="265"/>
      <c r="L17" s="265">
        <f>'Balance Sheet'!$E$16/1000</f>
        <v>0</v>
      </c>
    </row>
    <row r="18" spans="2:12" s="256" customFormat="1" x14ac:dyDescent="0.35">
      <c r="B18" s="265"/>
      <c r="C18" s="276"/>
      <c r="E18" s="265"/>
      <c r="G18" s="278"/>
      <c r="H18" s="265"/>
      <c r="I18" s="265"/>
      <c r="K18" s="265"/>
      <c r="L18" s="265"/>
    </row>
    <row r="19" spans="2:12" s="256" customFormat="1" x14ac:dyDescent="0.35">
      <c r="B19" s="281"/>
      <c r="C19" s="282"/>
      <c r="E19" s="277" t="s">
        <v>319</v>
      </c>
      <c r="G19" s="283"/>
      <c r="H19" s="281"/>
      <c r="I19" s="281"/>
      <c r="K19" s="281"/>
      <c r="L19" s="281">
        <f>SUM(L16:L18)</f>
        <v>0</v>
      </c>
    </row>
    <row r="20" spans="2:12" s="256" customFormat="1" x14ac:dyDescent="0.35">
      <c r="B20" s="265"/>
      <c r="C20" s="276"/>
      <c r="E20" s="265"/>
      <c r="G20" s="278"/>
      <c r="H20" s="265"/>
      <c r="I20" s="265"/>
      <c r="K20" s="265"/>
      <c r="L20" s="265"/>
    </row>
    <row r="21" spans="2:12" s="256" customFormat="1" x14ac:dyDescent="0.35">
      <c r="B21" s="265"/>
      <c r="C21" s="276"/>
      <c r="E21" s="277" t="s">
        <v>493</v>
      </c>
      <c r="G21" s="278"/>
      <c r="H21" s="265"/>
      <c r="I21" s="265"/>
      <c r="K21" s="265"/>
      <c r="L21" s="265"/>
    </row>
    <row r="22" spans="2:12" s="256" customFormat="1" x14ac:dyDescent="0.35">
      <c r="B22" s="265"/>
      <c r="C22" s="276"/>
      <c r="E22" s="265"/>
      <c r="G22" s="278"/>
      <c r="H22" s="265"/>
      <c r="I22" s="265"/>
      <c r="K22" s="265"/>
      <c r="L22" s="265"/>
    </row>
    <row r="23" spans="2:12" s="256" customFormat="1" x14ac:dyDescent="0.35">
      <c r="B23" s="265"/>
      <c r="C23" s="276"/>
      <c r="E23" s="265" t="s">
        <v>494</v>
      </c>
      <c r="G23" s="278"/>
      <c r="H23" s="265"/>
      <c r="I23" s="265"/>
      <c r="K23" s="265"/>
      <c r="L23" s="265">
        <f>'Balance Sheet'!$E$20/1000</f>
        <v>0</v>
      </c>
    </row>
    <row r="24" spans="2:12" s="256" customFormat="1" x14ac:dyDescent="0.35">
      <c r="B24" s="265"/>
      <c r="C24" s="276"/>
      <c r="E24" s="265" t="s">
        <v>146</v>
      </c>
      <c r="G24" s="278"/>
      <c r="H24" s="265"/>
      <c r="I24" s="265"/>
      <c r="K24" s="265"/>
      <c r="L24" s="265">
        <f>'Balance Sheet'!$E$25/1000</f>
        <v>0</v>
      </c>
    </row>
    <row r="25" spans="2:12" s="256" customFormat="1" x14ac:dyDescent="0.35">
      <c r="B25" s="265"/>
      <c r="C25" s="276"/>
      <c r="E25" s="265" t="s">
        <v>495</v>
      </c>
      <c r="G25" s="278"/>
      <c r="H25" s="265"/>
      <c r="I25" s="265"/>
      <c r="K25" s="265"/>
      <c r="L25" s="265">
        <f>SUM('Balance Sheet'!$E$36+'Balance Sheet'!$E$39)/1000</f>
        <v>0</v>
      </c>
    </row>
    <row r="26" spans="2:12" s="256" customFormat="1" x14ac:dyDescent="0.35">
      <c r="B26" s="265"/>
      <c r="C26" s="276"/>
      <c r="E26" s="265" t="s">
        <v>496</v>
      </c>
      <c r="G26" s="278"/>
      <c r="H26" s="265"/>
      <c r="I26" s="265"/>
      <c r="K26" s="265"/>
      <c r="L26" s="265">
        <f>'Balance Sheet'!$E$29/1000</f>
        <v>0</v>
      </c>
    </row>
    <row r="27" spans="2:12" s="256" customFormat="1" x14ac:dyDescent="0.35">
      <c r="B27" s="265"/>
      <c r="C27" s="276"/>
      <c r="E27" s="265" t="s">
        <v>497</v>
      </c>
      <c r="G27" s="278"/>
      <c r="H27" s="265"/>
      <c r="I27" s="265"/>
      <c r="K27" s="265"/>
      <c r="L27" s="265">
        <f>'Balance Sheet'!$E$77/1000</f>
        <v>0</v>
      </c>
    </row>
    <row r="28" spans="2:12" s="256" customFormat="1" x14ac:dyDescent="0.35">
      <c r="B28" s="265"/>
      <c r="C28" s="276"/>
      <c r="E28" s="265"/>
      <c r="G28" s="278"/>
      <c r="H28" s="265"/>
      <c r="I28" s="265"/>
      <c r="K28" s="265"/>
      <c r="L28" s="265"/>
    </row>
    <row r="29" spans="2:12" s="256" customFormat="1" x14ac:dyDescent="0.35">
      <c r="B29" s="281"/>
      <c r="C29" s="282"/>
      <c r="E29" s="277" t="s">
        <v>319</v>
      </c>
      <c r="G29" s="283"/>
      <c r="H29" s="281"/>
      <c r="I29" s="281"/>
      <c r="K29" s="281"/>
      <c r="L29" s="281">
        <f>SUM(L23:L28)</f>
        <v>0</v>
      </c>
    </row>
    <row r="30" spans="2:12" s="256" customFormat="1" x14ac:dyDescent="0.35">
      <c r="B30" s="265"/>
      <c r="C30" s="276"/>
      <c r="E30" s="265"/>
      <c r="G30" s="278"/>
      <c r="H30" s="265"/>
      <c r="I30" s="265"/>
      <c r="K30" s="265"/>
      <c r="L30" s="265"/>
    </row>
    <row r="31" spans="2:12" s="256" customFormat="1" x14ac:dyDescent="0.35">
      <c r="B31" s="265"/>
      <c r="C31" s="276"/>
      <c r="E31" s="277" t="s">
        <v>498</v>
      </c>
      <c r="G31" s="278"/>
      <c r="H31" s="265"/>
      <c r="I31" s="265"/>
      <c r="K31" s="265"/>
      <c r="L31" s="265"/>
    </row>
    <row r="32" spans="2:12" s="256" customFormat="1" x14ac:dyDescent="0.35">
      <c r="B32" s="265"/>
      <c r="C32" s="276"/>
      <c r="E32" s="265"/>
      <c r="G32" s="278"/>
      <c r="H32" s="265"/>
      <c r="I32" s="265"/>
      <c r="K32" s="265"/>
      <c r="L32" s="265"/>
    </row>
    <row r="33" spans="2:12" s="256" customFormat="1" x14ac:dyDescent="0.35">
      <c r="B33" s="265"/>
      <c r="C33" s="276"/>
      <c r="E33" s="265" t="s">
        <v>173</v>
      </c>
      <c r="G33" s="278"/>
      <c r="H33" s="265"/>
      <c r="I33" s="265"/>
      <c r="K33" s="265"/>
      <c r="L33" s="265">
        <f>SUM('Balance Sheet'!$E$46+'Balance Sheet'!$E$49)/1000</f>
        <v>0</v>
      </c>
    </row>
    <row r="34" spans="2:12" s="256" customFormat="1" x14ac:dyDescent="0.35">
      <c r="B34" s="265"/>
      <c r="C34" s="276"/>
      <c r="E34" s="265" t="s">
        <v>323</v>
      </c>
      <c r="G34" s="278"/>
      <c r="H34" s="265"/>
      <c r="I34" s="265"/>
      <c r="K34" s="265"/>
      <c r="L34" s="265">
        <f>'Balance Sheet'!$E$66/1000</f>
        <v>0</v>
      </c>
    </row>
    <row r="35" spans="2:12" s="256" customFormat="1" x14ac:dyDescent="0.35">
      <c r="B35" s="265"/>
      <c r="C35" s="276"/>
      <c r="E35" s="265" t="s">
        <v>499</v>
      </c>
      <c r="G35" s="278"/>
      <c r="H35" s="265"/>
      <c r="I35" s="265"/>
      <c r="K35" s="265"/>
      <c r="L35" s="265">
        <f>'Balance Sheet'!$E$69/1000</f>
        <v>0</v>
      </c>
    </row>
    <row r="36" spans="2:12" s="256" customFormat="1" x14ac:dyDescent="0.35">
      <c r="B36" s="265"/>
      <c r="C36" s="276"/>
      <c r="E36" s="265" t="s">
        <v>500</v>
      </c>
      <c r="G36" s="278"/>
      <c r="H36" s="265"/>
      <c r="I36" s="265"/>
      <c r="K36" s="265"/>
      <c r="L36" s="265">
        <f>SUM('Balance Sheet'!$E$48-'Balance Sheet'!$E$49)/1000</f>
        <v>0</v>
      </c>
    </row>
    <row r="37" spans="2:12" s="256" customFormat="1" x14ac:dyDescent="0.35">
      <c r="B37" s="265"/>
      <c r="C37" s="276"/>
      <c r="E37" s="265" t="s">
        <v>501</v>
      </c>
      <c r="G37" s="278"/>
      <c r="H37" s="265"/>
      <c r="I37" s="265"/>
      <c r="K37" s="265"/>
      <c r="L37" s="265">
        <f>SUM('Balance Sheet'!$E$78+'Balance Sheet'!$E$79)/1000</f>
        <v>0</v>
      </c>
    </row>
    <row r="38" spans="2:12" s="256" customFormat="1" x14ac:dyDescent="0.35">
      <c r="B38" s="265"/>
      <c r="C38" s="276"/>
      <c r="E38" s="265"/>
      <c r="G38" s="278"/>
      <c r="H38" s="265"/>
      <c r="I38" s="265"/>
      <c r="K38" s="265"/>
      <c r="L38" s="265"/>
    </row>
    <row r="39" spans="2:12" s="256" customFormat="1" x14ac:dyDescent="0.35">
      <c r="B39" s="281"/>
      <c r="C39" s="282"/>
      <c r="E39" s="277" t="s">
        <v>319</v>
      </c>
      <c r="G39" s="283"/>
      <c r="H39" s="281"/>
      <c r="I39" s="281"/>
      <c r="K39" s="281"/>
      <c r="L39" s="281">
        <f>SUM(L33:L38)</f>
        <v>0</v>
      </c>
    </row>
    <row r="40" spans="2:12" s="256" customFormat="1" x14ac:dyDescent="0.35">
      <c r="B40" s="265"/>
      <c r="C40" s="276"/>
      <c r="E40" s="277"/>
      <c r="G40" s="278"/>
      <c r="H40" s="265"/>
      <c r="I40" s="265"/>
      <c r="K40" s="265"/>
      <c r="L40" s="265"/>
    </row>
    <row r="41" spans="2:12" s="256" customFormat="1" x14ac:dyDescent="0.35">
      <c r="B41" s="281"/>
      <c r="C41" s="282"/>
      <c r="E41" s="277" t="s">
        <v>502</v>
      </c>
      <c r="G41" s="283"/>
      <c r="H41" s="281"/>
      <c r="I41" s="281"/>
      <c r="K41" s="281"/>
      <c r="L41" s="281">
        <f>+L29+L39</f>
        <v>0</v>
      </c>
    </row>
    <row r="42" spans="2:12" s="256" customFormat="1" x14ac:dyDescent="0.35">
      <c r="B42" s="265"/>
      <c r="C42" s="276"/>
      <c r="E42" s="277"/>
      <c r="G42" s="278"/>
      <c r="H42" s="265"/>
      <c r="I42" s="265"/>
      <c r="K42" s="265"/>
      <c r="L42" s="265"/>
    </row>
    <row r="43" spans="2:12" s="256" customFormat="1" x14ac:dyDescent="0.35">
      <c r="B43" s="281"/>
      <c r="C43" s="282"/>
      <c r="E43" s="270" t="s">
        <v>503</v>
      </c>
      <c r="G43" s="283"/>
      <c r="H43" s="281"/>
      <c r="I43" s="281"/>
      <c r="K43" s="281"/>
      <c r="L43" s="281">
        <f>+L41+L19</f>
        <v>0</v>
      </c>
    </row>
    <row r="44" spans="2:12" s="256" customFormat="1" x14ac:dyDescent="0.35">
      <c r="B44" s="255"/>
      <c r="C44" s="255"/>
      <c r="E44" s="255"/>
      <c r="G44" s="255"/>
      <c r="H44" s="255"/>
      <c r="I44" s="255"/>
      <c r="K44" s="255"/>
      <c r="L44" s="255"/>
    </row>
    <row r="45" spans="2:12" s="256" customFormat="1" x14ac:dyDescent="0.35">
      <c r="B45" s="284"/>
      <c r="C45" s="261"/>
      <c r="E45" s="261" t="s">
        <v>504</v>
      </c>
      <c r="G45" s="285"/>
      <c r="H45" s="261"/>
      <c r="I45" s="261"/>
      <c r="K45" s="286"/>
      <c r="L45" s="286">
        <f>-'Balance Sheet'!$E$85/1000</f>
        <v>0</v>
      </c>
    </row>
    <row r="46" spans="2:12" s="256" customFormat="1" x14ac:dyDescent="0.35">
      <c r="B46" s="287"/>
      <c r="C46" s="265"/>
      <c r="E46" s="265" t="s">
        <v>505</v>
      </c>
      <c r="G46" s="288"/>
      <c r="H46" s="265"/>
      <c r="I46" s="265"/>
      <c r="K46" s="265"/>
      <c r="L46" s="265">
        <f>-'Balance Sheet'!$E$87/1000</f>
        <v>0</v>
      </c>
    </row>
    <row r="47" spans="2:12" s="256" customFormat="1" x14ac:dyDescent="0.35">
      <c r="B47" s="289"/>
      <c r="C47" s="290"/>
      <c r="E47" s="265" t="s">
        <v>288</v>
      </c>
      <c r="G47" s="291"/>
      <c r="H47" s="265"/>
      <c r="I47" s="290"/>
      <c r="K47" s="290"/>
      <c r="L47" s="265">
        <f>-'Balance Sheet'!$E$86/1000</f>
        <v>0</v>
      </c>
    </row>
    <row r="48" spans="2:12" s="256" customFormat="1" x14ac:dyDescent="0.35">
      <c r="B48" s="292"/>
      <c r="C48" s="281"/>
      <c r="D48" s="293"/>
      <c r="E48" s="290"/>
      <c r="G48" s="294"/>
      <c r="H48" s="292"/>
      <c r="I48" s="281"/>
      <c r="K48" s="281"/>
      <c r="L48" s="281">
        <f>SUM(L45:L47)</f>
        <v>0</v>
      </c>
    </row>
    <row r="49" spans="2:12" s="256" customFormat="1" x14ac:dyDescent="0.35">
      <c r="B49" s="255"/>
      <c r="C49" s="255"/>
      <c r="E49" s="255"/>
      <c r="G49" s="255"/>
      <c r="H49" s="255"/>
      <c r="I49" s="255"/>
      <c r="K49" s="255"/>
      <c r="L49" s="255" t="str">
        <f>IF(ROUND(L48-L43,0)&lt;&gt;0,"ERR","")</f>
        <v/>
      </c>
    </row>
    <row r="50" spans="2:12" s="256" customFormat="1" hidden="1" x14ac:dyDescent="0.35">
      <c r="B50" s="405"/>
      <c r="C50" s="406"/>
      <c r="E50" s="255"/>
      <c r="G50" s="255"/>
      <c r="H50" s="255"/>
      <c r="I50" s="255"/>
      <c r="K50" s="253"/>
      <c r="L50" s="253"/>
    </row>
    <row r="51" spans="2:12" s="256" customFormat="1" hidden="1" x14ac:dyDescent="0.35">
      <c r="B51" s="281"/>
      <c r="C51" s="282"/>
      <c r="E51" s="281" t="s">
        <v>506</v>
      </c>
      <c r="G51" s="283"/>
      <c r="H51" s="281"/>
      <c r="I51" s="281"/>
      <c r="K51" s="281"/>
      <c r="L51" s="281" t="e">
        <f>L35+#REF!+#REF!+#REF!+L17</f>
        <v>#REF!</v>
      </c>
    </row>
    <row r="52" spans="2:12" s="256" customFormat="1" x14ac:dyDescent="0.35">
      <c r="B52" s="295"/>
      <c r="C52" s="255"/>
      <c r="E52" s="255"/>
      <c r="G52" s="255"/>
      <c r="H52" s="255"/>
      <c r="I52" s="255"/>
      <c r="K52" s="253"/>
      <c r="L52" s="253"/>
    </row>
  </sheetData>
  <mergeCells count="7">
    <mergeCell ref="B50:C50"/>
    <mergeCell ref="B3:M3"/>
    <mergeCell ref="B4:M4"/>
    <mergeCell ref="B5:M5"/>
    <mergeCell ref="B9:C9"/>
    <mergeCell ref="G9:I9"/>
    <mergeCell ref="K9:L9"/>
  </mergeCells>
  <printOptions horizontalCentered="1" verticalCentered="1"/>
  <pageMargins left="0.31496062992125984" right="0.31496062992125984" top="0.27559055118110237" bottom="0.6692913385826772" header="0.23622047244094491" footer="0.19685039370078741"/>
  <pageSetup paperSize="9" scale="49" firstPageNumber="8" orientation="landscape" useFirstPageNumber="1" r:id="rId1"/>
  <headerFooter alignWithMargins="0">
    <oddFooter>&amp;R&amp;"Trebuchet MS,Regular"&amp;11&amp;P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99FF"/>
    <pageSetUpPr fitToPage="1"/>
  </sheetPr>
  <dimension ref="A1:X238"/>
  <sheetViews>
    <sheetView zoomScale="85" zoomScaleNormal="85" workbookViewId="0">
      <pane xSplit="2" ySplit="7" topLeftCell="C8" activePane="bottomRight" state="frozen"/>
      <selection activeCell="L563" sqref="M563"/>
      <selection pane="topRight" activeCell="L563" sqref="M563"/>
      <selection pane="bottomLeft" activeCell="L563" sqref="M563"/>
      <selection pane="bottomRight" activeCell="B1" sqref="B1"/>
    </sheetView>
  </sheetViews>
  <sheetFormatPr defaultColWidth="8.85546875" defaultRowHeight="15.75" outlineLevelCol="1" x14ac:dyDescent="0.25"/>
  <cols>
    <col min="1" max="1" width="16.42578125" style="27" bestFit="1" customWidth="1" outlineLevel="1"/>
    <col min="2" max="2" width="48" style="3" bestFit="1" customWidth="1"/>
    <col min="3" max="3" width="12" style="3" customWidth="1"/>
    <col min="4" max="6" width="12.140625" style="3" customWidth="1"/>
    <col min="7" max="8" width="13.42578125" style="3" bestFit="1" customWidth="1"/>
    <col min="9" max="9" width="13.42578125" style="3" customWidth="1"/>
    <col min="10" max="10" width="14.140625" style="3" bestFit="1" customWidth="1"/>
    <col min="11" max="14" width="12.140625" style="3" customWidth="1"/>
    <col min="15" max="15" width="11.7109375" style="3" bestFit="1" customWidth="1"/>
    <col min="16" max="22" width="12.140625" style="3" customWidth="1"/>
    <col min="23" max="23" width="4.140625" style="390" bestFit="1" customWidth="1"/>
    <col min="24" max="24" width="10.140625" style="3" bestFit="1" customWidth="1"/>
    <col min="25" max="16384" width="8.85546875" style="3"/>
  </cols>
  <sheetData>
    <row r="1" spans="2:24" ht="18.75" x14ac:dyDescent="0.3">
      <c r="B1" s="2"/>
      <c r="F1" s="317"/>
      <c r="J1" s="389"/>
      <c r="K1" s="389"/>
    </row>
    <row r="2" spans="2:24" ht="18.75" x14ac:dyDescent="0.3">
      <c r="B2" s="2"/>
      <c r="D2" s="298"/>
      <c r="E2" s="57"/>
      <c r="F2" s="361"/>
      <c r="G2" s="298"/>
      <c r="H2" s="298"/>
      <c r="I2" s="298"/>
      <c r="J2" s="298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</row>
    <row r="3" spans="2:24" ht="18.75" x14ac:dyDescent="0.3">
      <c r="B3" s="2" t="s">
        <v>0</v>
      </c>
      <c r="D3" s="60"/>
      <c r="E3" s="82"/>
      <c r="F3" s="361"/>
      <c r="G3" s="59"/>
      <c r="H3" s="59"/>
      <c r="I3" s="298"/>
      <c r="J3" s="60"/>
      <c r="K3" s="318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</row>
    <row r="4" spans="2:24" ht="18.75" x14ac:dyDescent="0.3">
      <c r="B4" s="2"/>
      <c r="D4" s="60"/>
      <c r="E4" s="60"/>
      <c r="F4" s="60"/>
      <c r="G4" s="59"/>
      <c r="H4" s="59"/>
      <c r="I4" s="298"/>
      <c r="J4" s="5"/>
      <c r="K4" s="59"/>
      <c r="L4" s="59"/>
      <c r="M4" s="307"/>
      <c r="N4" s="59"/>
      <c r="O4" s="307"/>
      <c r="P4" s="307"/>
      <c r="Q4" s="388"/>
      <c r="R4" s="307"/>
      <c r="S4" s="307"/>
      <c r="T4" s="307"/>
      <c r="U4" s="307"/>
      <c r="V4" s="307"/>
    </row>
    <row r="5" spans="2:24" ht="18.75" x14ac:dyDescent="0.3">
      <c r="B5" s="106" t="s">
        <v>226</v>
      </c>
      <c r="C5" s="5"/>
      <c r="D5" s="5"/>
      <c r="E5" s="5"/>
      <c r="F5" s="5"/>
      <c r="G5" s="306"/>
      <c r="H5" s="306"/>
      <c r="I5" s="306"/>
      <c r="J5" s="306"/>
      <c r="K5" s="342"/>
      <c r="L5" s="5"/>
      <c r="M5" s="299"/>
      <c r="N5" s="5"/>
      <c r="O5" s="5"/>
      <c r="P5" s="5"/>
      <c r="Q5" s="5"/>
      <c r="R5" s="5"/>
      <c r="S5" s="5"/>
      <c r="T5" s="5"/>
      <c r="U5" s="5"/>
      <c r="V5" s="5"/>
    </row>
    <row r="6" spans="2:24" ht="18.75" x14ac:dyDescent="0.3">
      <c r="B6" s="4"/>
      <c r="C6" s="5"/>
      <c r="D6" s="5"/>
      <c r="E6" s="5"/>
      <c r="F6" s="5"/>
      <c r="G6" s="5"/>
      <c r="H6" s="5"/>
      <c r="I6" s="5"/>
      <c r="J6" s="5"/>
      <c r="K6" s="109">
        <v>1</v>
      </c>
      <c r="L6" s="109">
        <v>2</v>
      </c>
      <c r="M6" s="109">
        <v>3</v>
      </c>
      <c r="N6" s="109">
        <v>4</v>
      </c>
      <c r="O6" s="109">
        <v>5</v>
      </c>
      <c r="P6" s="109">
        <v>6</v>
      </c>
      <c r="Q6" s="109">
        <v>7</v>
      </c>
      <c r="R6" s="109">
        <v>8</v>
      </c>
      <c r="S6" s="109">
        <v>9</v>
      </c>
      <c r="T6" s="109">
        <v>10</v>
      </c>
      <c r="U6" s="109">
        <v>11</v>
      </c>
      <c r="V6" s="109">
        <v>12</v>
      </c>
    </row>
    <row r="7" spans="2:24" ht="31.5" x14ac:dyDescent="0.25">
      <c r="B7" s="6"/>
      <c r="C7" s="7" t="s">
        <v>1</v>
      </c>
      <c r="D7" s="7" t="s">
        <v>2</v>
      </c>
      <c r="E7" s="7" t="s">
        <v>3</v>
      </c>
      <c r="F7" s="7" t="s">
        <v>214</v>
      </c>
      <c r="G7" s="8" t="s">
        <v>4</v>
      </c>
      <c r="H7" s="8" t="s">
        <v>285</v>
      </c>
      <c r="I7" s="8" t="s">
        <v>284</v>
      </c>
      <c r="J7" s="8" t="s">
        <v>316</v>
      </c>
      <c r="K7" s="9" t="s">
        <v>215</v>
      </c>
      <c r="L7" s="9" t="s">
        <v>216</v>
      </c>
      <c r="M7" s="9" t="s">
        <v>217</v>
      </c>
      <c r="N7" s="9" t="s">
        <v>218</v>
      </c>
      <c r="O7" s="9" t="s">
        <v>219</v>
      </c>
      <c r="P7" s="9" t="s">
        <v>220</v>
      </c>
      <c r="Q7" s="9" t="s">
        <v>221</v>
      </c>
      <c r="R7" s="9" t="s">
        <v>222</v>
      </c>
      <c r="S7" s="9" t="s">
        <v>223</v>
      </c>
      <c r="T7" s="9" t="s">
        <v>224</v>
      </c>
      <c r="U7" s="9" t="s">
        <v>225</v>
      </c>
      <c r="V7" s="9" t="s">
        <v>226</v>
      </c>
      <c r="W7" s="390">
        <v>1</v>
      </c>
    </row>
    <row r="8" spans="2:24" x14ac:dyDescent="0.25">
      <c r="B8" s="10"/>
      <c r="C8" s="11"/>
      <c r="D8" s="11"/>
      <c r="E8" s="11"/>
      <c r="F8" s="11"/>
      <c r="G8" s="12"/>
      <c r="H8" s="12"/>
      <c r="I8" s="12"/>
      <c r="J8" s="13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390">
        <v>2</v>
      </c>
    </row>
    <row r="9" spans="2:24" ht="18.75" x14ac:dyDescent="0.3">
      <c r="B9" s="15" t="s">
        <v>14</v>
      </c>
      <c r="C9" s="16"/>
      <c r="D9" s="16"/>
      <c r="E9" s="16"/>
      <c r="F9" s="16"/>
      <c r="G9" s="17"/>
      <c r="H9" s="17"/>
      <c r="I9" s="17"/>
      <c r="J9" s="17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X9" s="59"/>
    </row>
    <row r="10" spans="2:24" x14ac:dyDescent="0.25">
      <c r="B10" s="19" t="s">
        <v>5</v>
      </c>
      <c r="C10" s="20"/>
      <c r="D10" s="20"/>
      <c r="E10" s="20"/>
      <c r="F10" s="20"/>
      <c r="G10" s="21"/>
      <c r="H10" s="21"/>
      <c r="I10" s="21"/>
      <c r="J10" s="21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X10" s="59"/>
    </row>
    <row r="11" spans="2:24" x14ac:dyDescent="0.25">
      <c r="B11" s="19" t="s">
        <v>6</v>
      </c>
      <c r="C11" s="20"/>
      <c r="D11" s="20"/>
      <c r="E11" s="20"/>
      <c r="F11" s="20"/>
      <c r="G11" s="21"/>
      <c r="H11" s="21"/>
      <c r="I11" s="21"/>
      <c r="J11" s="21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X11" s="59"/>
    </row>
    <row r="12" spans="2:24" x14ac:dyDescent="0.25">
      <c r="B12" s="19" t="s">
        <v>7</v>
      </c>
      <c r="C12" s="20"/>
      <c r="D12" s="20"/>
      <c r="E12" s="20"/>
      <c r="F12" s="20"/>
      <c r="G12" s="21"/>
      <c r="H12" s="21"/>
      <c r="I12" s="21"/>
      <c r="J12" s="21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X12" s="59"/>
    </row>
    <row r="13" spans="2:24" x14ac:dyDescent="0.25">
      <c r="B13" s="19" t="s">
        <v>8</v>
      </c>
      <c r="C13" s="20"/>
      <c r="D13" s="20"/>
      <c r="E13" s="20"/>
      <c r="F13" s="20"/>
      <c r="G13" s="21"/>
      <c r="H13" s="21"/>
      <c r="I13" s="21"/>
      <c r="J13" s="21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X13" s="59"/>
    </row>
    <row r="14" spans="2:24" x14ac:dyDescent="0.25">
      <c r="B14" s="19" t="s">
        <v>308</v>
      </c>
      <c r="C14" s="20"/>
      <c r="D14" s="20"/>
      <c r="E14" s="20"/>
      <c r="F14" s="20"/>
      <c r="G14" s="21"/>
      <c r="H14" s="21"/>
      <c r="I14" s="21"/>
      <c r="J14" s="21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X14" s="59"/>
    </row>
    <row r="15" spans="2:24" ht="18.75" x14ac:dyDescent="0.3">
      <c r="B15" s="15" t="s">
        <v>15</v>
      </c>
      <c r="C15" s="16"/>
      <c r="D15" s="16"/>
      <c r="E15" s="16"/>
      <c r="F15" s="16"/>
      <c r="G15" s="17"/>
      <c r="H15" s="17"/>
      <c r="I15" s="17"/>
      <c r="J15" s="17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X15" s="59"/>
    </row>
    <row r="16" spans="2:24" x14ac:dyDescent="0.25">
      <c r="B16" s="19" t="s">
        <v>5</v>
      </c>
      <c r="C16" s="20"/>
      <c r="D16" s="20"/>
      <c r="E16" s="20"/>
      <c r="F16" s="20"/>
      <c r="G16" s="21"/>
      <c r="H16" s="21"/>
      <c r="I16" s="21"/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X16" s="59"/>
    </row>
    <row r="17" spans="1:24" x14ac:dyDescent="0.25">
      <c r="B17" s="19" t="s">
        <v>330</v>
      </c>
      <c r="C17" s="20"/>
      <c r="D17" s="20"/>
      <c r="E17" s="20"/>
      <c r="F17" s="20"/>
      <c r="G17" s="21"/>
      <c r="H17" s="21"/>
      <c r="I17" s="21"/>
      <c r="J17" s="21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X17" s="59"/>
    </row>
    <row r="18" spans="1:24" ht="18.75" x14ac:dyDescent="0.3">
      <c r="B18" s="15" t="s">
        <v>297</v>
      </c>
      <c r="C18" s="16"/>
      <c r="D18" s="16"/>
      <c r="E18" s="16"/>
      <c r="F18" s="16"/>
      <c r="G18" s="17"/>
      <c r="H18" s="17"/>
      <c r="I18" s="17"/>
      <c r="J18" s="17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X18" s="59"/>
    </row>
    <row r="19" spans="1:24" x14ac:dyDescent="0.25">
      <c r="B19" s="19" t="s">
        <v>309</v>
      </c>
      <c r="C19" s="20"/>
      <c r="D19" s="20"/>
      <c r="E19" s="20"/>
      <c r="F19" s="20"/>
      <c r="G19" s="21"/>
      <c r="H19" s="21"/>
      <c r="I19" s="21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X19" s="59"/>
    </row>
    <row r="20" spans="1:24" ht="18.75" x14ac:dyDescent="0.3">
      <c r="B20" s="15" t="s">
        <v>229</v>
      </c>
      <c r="C20" s="16"/>
      <c r="D20" s="16"/>
      <c r="E20" s="16"/>
      <c r="F20" s="16"/>
      <c r="G20" s="17"/>
      <c r="H20" s="17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X20" s="59"/>
    </row>
    <row r="21" spans="1:24" ht="18.75" x14ac:dyDescent="0.3">
      <c r="A21" s="27" t="s">
        <v>9</v>
      </c>
      <c r="B21" s="23" t="s">
        <v>16</v>
      </c>
      <c r="C21" s="24"/>
      <c r="D21" s="24"/>
      <c r="E21" s="24"/>
      <c r="F21" s="24"/>
      <c r="G21" s="25"/>
      <c r="H21" s="25"/>
      <c r="I21" s="25"/>
      <c r="J21" s="25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X21" s="59"/>
    </row>
    <row r="22" spans="1:24" s="27" customFormat="1" ht="19.5" thickBot="1" x14ac:dyDescent="0.35">
      <c r="B22" s="28" t="s">
        <v>233</v>
      </c>
      <c r="C22" s="29"/>
      <c r="D22" s="29"/>
      <c r="E22" s="29"/>
      <c r="F22" s="29"/>
      <c r="G22" s="30"/>
      <c r="H22" s="30"/>
      <c r="I22" s="30"/>
      <c r="J22" s="30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90"/>
      <c r="X22" s="59"/>
    </row>
    <row r="23" spans="1:24" s="27" customFormat="1" ht="19.5" thickTop="1" x14ac:dyDescent="0.3">
      <c r="B23" s="23"/>
      <c r="C23" s="24"/>
      <c r="D23" s="24"/>
      <c r="E23" s="24"/>
      <c r="F23" s="24"/>
      <c r="G23" s="25"/>
      <c r="H23" s="25"/>
      <c r="I23" s="25"/>
      <c r="J23" s="25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390"/>
      <c r="X23" s="59"/>
    </row>
    <row r="24" spans="1:24" s="27" customFormat="1" ht="18.75" x14ac:dyDescent="0.3">
      <c r="B24" s="15" t="s">
        <v>230</v>
      </c>
      <c r="C24" s="16"/>
      <c r="D24" s="16"/>
      <c r="E24" s="16"/>
      <c r="F24" s="16"/>
      <c r="G24" s="17"/>
      <c r="H24" s="17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390"/>
      <c r="X24" s="59"/>
    </row>
    <row r="25" spans="1:24" x14ac:dyDescent="0.25">
      <c r="B25" s="19" t="s">
        <v>5</v>
      </c>
      <c r="C25" s="20"/>
      <c r="D25" s="20"/>
      <c r="E25" s="20"/>
      <c r="F25" s="20"/>
      <c r="G25" s="21"/>
      <c r="H25" s="21"/>
      <c r="I25" s="21"/>
      <c r="J25" s="21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X25" s="59"/>
    </row>
    <row r="26" spans="1:24" x14ac:dyDescent="0.25">
      <c r="B26" s="19" t="s">
        <v>6</v>
      </c>
      <c r="C26" s="20"/>
      <c r="D26" s="20"/>
      <c r="E26" s="20"/>
      <c r="F26" s="20"/>
      <c r="G26" s="21"/>
      <c r="H26" s="21"/>
      <c r="I26" s="21"/>
      <c r="J26" s="21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X26" s="59"/>
    </row>
    <row r="27" spans="1:24" x14ac:dyDescent="0.25">
      <c r="B27" s="19" t="s">
        <v>7</v>
      </c>
      <c r="C27" s="20"/>
      <c r="D27" s="20"/>
      <c r="E27" s="20"/>
      <c r="F27" s="20"/>
      <c r="G27" s="21"/>
      <c r="H27" s="21"/>
      <c r="I27" s="21"/>
      <c r="J27" s="21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X27" s="59"/>
    </row>
    <row r="28" spans="1:24" x14ac:dyDescent="0.25">
      <c r="B28" s="19" t="s">
        <v>8</v>
      </c>
      <c r="C28" s="20"/>
      <c r="D28" s="20"/>
      <c r="E28" s="20"/>
      <c r="F28" s="20"/>
      <c r="G28" s="21"/>
      <c r="H28" s="21"/>
      <c r="I28" s="21"/>
      <c r="J28" s="21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X28" s="59"/>
    </row>
    <row r="29" spans="1:24" x14ac:dyDescent="0.25">
      <c r="B29" s="19" t="s">
        <v>308</v>
      </c>
      <c r="C29" s="20"/>
      <c r="D29" s="20"/>
      <c r="E29" s="20"/>
      <c r="F29" s="20"/>
      <c r="G29" s="21"/>
      <c r="H29" s="21"/>
      <c r="I29" s="21"/>
      <c r="J29" s="21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X29" s="59"/>
    </row>
    <row r="30" spans="1:24" x14ac:dyDescent="0.25">
      <c r="B30" s="32" t="s">
        <v>254</v>
      </c>
      <c r="C30" s="33"/>
      <c r="D30" s="33"/>
      <c r="E30" s="33"/>
      <c r="F30" s="33"/>
      <c r="G30" s="34"/>
      <c r="H30" s="34"/>
      <c r="I30" s="34"/>
      <c r="J30" s="34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X30" s="59"/>
    </row>
    <row r="31" spans="1:24" ht="18.75" x14ac:dyDescent="0.3">
      <c r="B31" s="15" t="s">
        <v>231</v>
      </c>
      <c r="C31" s="16"/>
      <c r="D31" s="16"/>
      <c r="E31" s="16"/>
      <c r="F31" s="16"/>
      <c r="G31" s="17"/>
      <c r="H31" s="17"/>
      <c r="I31" s="17"/>
      <c r="J31" s="17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X31" s="59"/>
    </row>
    <row r="32" spans="1:24" x14ac:dyDescent="0.25">
      <c r="B32" s="19" t="s">
        <v>5</v>
      </c>
      <c r="C32" s="20"/>
      <c r="D32" s="20"/>
      <c r="E32" s="20"/>
      <c r="F32" s="20"/>
      <c r="G32" s="21"/>
      <c r="H32" s="21"/>
      <c r="I32" s="21"/>
      <c r="J32" s="21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X32" s="59"/>
    </row>
    <row r="33" spans="1:24" x14ac:dyDescent="0.25">
      <c r="B33" s="19" t="s">
        <v>330</v>
      </c>
      <c r="C33" s="20"/>
      <c r="D33" s="20"/>
      <c r="E33" s="20"/>
      <c r="F33" s="20"/>
      <c r="G33" s="21"/>
      <c r="H33" s="21"/>
      <c r="I33" s="21"/>
      <c r="J33" s="21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X33" s="59"/>
    </row>
    <row r="34" spans="1:24" x14ac:dyDescent="0.25">
      <c r="B34" s="32" t="s">
        <v>255</v>
      </c>
      <c r="C34" s="33"/>
      <c r="D34" s="33"/>
      <c r="E34" s="33"/>
      <c r="F34" s="33"/>
      <c r="G34" s="34"/>
      <c r="H34" s="34"/>
      <c r="I34" s="34"/>
      <c r="J34" s="34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X34" s="59"/>
    </row>
    <row r="35" spans="1:24" ht="18.75" x14ac:dyDescent="0.3">
      <c r="B35" s="15" t="s">
        <v>310</v>
      </c>
      <c r="C35" s="16"/>
      <c r="D35" s="16"/>
      <c r="E35" s="16"/>
      <c r="F35" s="16"/>
      <c r="G35" s="17"/>
      <c r="H35" s="17"/>
      <c r="I35" s="17"/>
      <c r="J35" s="17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X35" s="59"/>
    </row>
    <row r="36" spans="1:24" x14ac:dyDescent="0.25">
      <c r="B36" s="19" t="s">
        <v>309</v>
      </c>
      <c r="C36" s="20"/>
      <c r="D36" s="20"/>
      <c r="E36" s="20"/>
      <c r="F36" s="20"/>
      <c r="G36" s="21"/>
      <c r="H36" s="21"/>
      <c r="I36" s="21"/>
      <c r="J36" s="21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X36" s="59"/>
    </row>
    <row r="37" spans="1:24" x14ac:dyDescent="0.25">
      <c r="B37" s="32" t="s">
        <v>314</v>
      </c>
      <c r="C37" s="33"/>
      <c r="D37" s="33"/>
      <c r="E37" s="33"/>
      <c r="F37" s="33"/>
      <c r="G37" s="34"/>
      <c r="H37" s="34"/>
      <c r="I37" s="34"/>
      <c r="J37" s="34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X37" s="59"/>
    </row>
    <row r="38" spans="1:24" ht="18.75" x14ac:dyDescent="0.3">
      <c r="B38" s="15" t="s">
        <v>232</v>
      </c>
      <c r="C38" s="16"/>
      <c r="D38" s="16"/>
      <c r="E38" s="16"/>
      <c r="F38" s="16"/>
      <c r="G38" s="17"/>
      <c r="H38" s="17"/>
      <c r="I38" s="17"/>
      <c r="J38" s="17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X38" s="59"/>
    </row>
    <row r="39" spans="1:24" x14ac:dyDescent="0.25">
      <c r="B39" s="32" t="s">
        <v>256</v>
      </c>
      <c r="C39" s="33"/>
      <c r="D39" s="33"/>
      <c r="E39" s="33"/>
      <c r="F39" s="33"/>
      <c r="G39" s="34"/>
      <c r="H39" s="34"/>
      <c r="I39" s="34"/>
      <c r="J39" s="34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X39" s="59"/>
    </row>
    <row r="40" spans="1:24" x14ac:dyDescent="0.25">
      <c r="B40" s="334"/>
      <c r="C40" s="332"/>
      <c r="D40" s="332"/>
      <c r="E40" s="332"/>
      <c r="F40" s="332"/>
      <c r="G40" s="333"/>
      <c r="H40" s="333"/>
      <c r="I40" s="333"/>
      <c r="J40" s="333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X40" s="59"/>
    </row>
    <row r="41" spans="1:24" ht="18.75" x14ac:dyDescent="0.3">
      <c r="A41" s="27" t="s">
        <v>207</v>
      </c>
      <c r="B41" s="15" t="s">
        <v>205</v>
      </c>
      <c r="C41" s="16"/>
      <c r="D41" s="16"/>
      <c r="E41" s="16"/>
      <c r="F41" s="16"/>
      <c r="G41" s="17"/>
      <c r="H41" s="17"/>
      <c r="I41" s="17"/>
      <c r="J41" s="17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X41" s="59"/>
    </row>
    <row r="42" spans="1:24" x14ac:dyDescent="0.25">
      <c r="B42" s="330"/>
      <c r="C42" s="24"/>
      <c r="D42" s="24"/>
      <c r="E42" s="24"/>
      <c r="F42" s="24"/>
      <c r="G42" s="25"/>
      <c r="H42" s="25"/>
      <c r="I42" s="25"/>
      <c r="J42" s="25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X42" s="59"/>
    </row>
    <row r="43" spans="1:24" ht="18.75" x14ac:dyDescent="0.3">
      <c r="B43" s="15" t="s">
        <v>18</v>
      </c>
      <c r="C43" s="16"/>
      <c r="D43" s="16"/>
      <c r="E43" s="16"/>
      <c r="F43" s="16"/>
      <c r="G43" s="17"/>
      <c r="H43" s="17"/>
      <c r="I43" s="17"/>
      <c r="J43" s="17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X43" s="59"/>
    </row>
    <row r="44" spans="1:24" x14ac:dyDescent="0.25">
      <c r="A44" s="27" t="s">
        <v>22</v>
      </c>
      <c r="B44" s="19" t="s">
        <v>10</v>
      </c>
      <c r="C44" s="20"/>
      <c r="D44" s="20"/>
      <c r="E44" s="20"/>
      <c r="F44" s="20"/>
      <c r="G44" s="21"/>
      <c r="H44" s="21"/>
      <c r="I44" s="21"/>
      <c r="J44" s="21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X44" s="59"/>
    </row>
    <row r="45" spans="1:24" x14ac:dyDescent="0.25">
      <c r="A45" s="27" t="s">
        <v>26</v>
      </c>
      <c r="B45" s="350" t="s">
        <v>11</v>
      </c>
      <c r="C45" s="20"/>
      <c r="D45" s="20"/>
      <c r="E45" s="20"/>
      <c r="F45" s="20"/>
      <c r="G45" s="21"/>
      <c r="H45" s="21"/>
      <c r="I45" s="21"/>
      <c r="J45" s="21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X45" s="59"/>
    </row>
    <row r="46" spans="1:24" x14ac:dyDescent="0.25">
      <c r="A46" s="27" t="s">
        <v>24</v>
      </c>
      <c r="B46" s="350" t="s">
        <v>12</v>
      </c>
      <c r="C46" s="20"/>
      <c r="D46" s="20"/>
      <c r="E46" s="20"/>
      <c r="F46" s="20"/>
      <c r="G46" s="21"/>
      <c r="H46" s="21"/>
      <c r="I46" s="21"/>
      <c r="J46" s="21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X46" s="59"/>
    </row>
    <row r="47" spans="1:24" x14ac:dyDescent="0.25">
      <c r="A47" s="27" t="s">
        <v>23</v>
      </c>
      <c r="B47" s="350" t="s">
        <v>19</v>
      </c>
      <c r="C47" s="20"/>
      <c r="D47" s="20"/>
      <c r="E47" s="20"/>
      <c r="F47" s="20"/>
      <c r="G47" s="21"/>
      <c r="H47" s="21"/>
      <c r="I47" s="21"/>
      <c r="J47" s="21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X47" s="59"/>
    </row>
    <row r="48" spans="1:24" x14ac:dyDescent="0.25">
      <c r="A48" s="27" t="s">
        <v>25</v>
      </c>
      <c r="B48" s="350" t="s">
        <v>13</v>
      </c>
      <c r="C48" s="20"/>
      <c r="D48" s="20"/>
      <c r="E48" s="20"/>
      <c r="F48" s="20"/>
      <c r="G48" s="21"/>
      <c r="H48" s="21"/>
      <c r="I48" s="21"/>
      <c r="J48" s="21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X48" s="59"/>
    </row>
    <row r="49" spans="1:24" ht="18.75" x14ac:dyDescent="0.3">
      <c r="B49" s="15" t="s">
        <v>234</v>
      </c>
      <c r="C49" s="16"/>
      <c r="D49" s="16"/>
      <c r="E49" s="16"/>
      <c r="F49" s="16"/>
      <c r="G49" s="17"/>
      <c r="H49" s="17"/>
      <c r="I49" s="17"/>
      <c r="J49" s="17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X49" s="59"/>
    </row>
    <row r="50" spans="1:24" x14ac:dyDescent="0.25">
      <c r="B50" s="32" t="s">
        <v>257</v>
      </c>
      <c r="C50" s="33"/>
      <c r="D50" s="33"/>
      <c r="E50" s="33"/>
      <c r="F50" s="33"/>
      <c r="G50" s="34"/>
      <c r="H50" s="34"/>
      <c r="I50" s="34"/>
      <c r="J50" s="34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X50" s="59"/>
    </row>
    <row r="51" spans="1:24" ht="18.75" x14ac:dyDescent="0.3">
      <c r="B51" s="23"/>
      <c r="C51" s="20"/>
      <c r="D51" s="20"/>
      <c r="E51" s="20"/>
      <c r="F51" s="20"/>
      <c r="G51" s="21"/>
      <c r="H51" s="21"/>
      <c r="I51" s="21"/>
      <c r="J51" s="21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X51" s="59"/>
    </row>
    <row r="52" spans="1:24" ht="18.75" x14ac:dyDescent="0.3">
      <c r="B52" s="15" t="s">
        <v>21</v>
      </c>
      <c r="C52" s="16"/>
      <c r="D52" s="16"/>
      <c r="E52" s="16"/>
      <c r="F52" s="16"/>
      <c r="G52" s="17"/>
      <c r="H52" s="17"/>
      <c r="I52" s="17"/>
      <c r="J52" s="17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X52" s="59"/>
    </row>
    <row r="53" spans="1:24" x14ac:dyDescent="0.25">
      <c r="A53" s="27" t="s">
        <v>49</v>
      </c>
      <c r="B53" s="19" t="s">
        <v>46</v>
      </c>
      <c r="C53" s="20"/>
      <c r="D53" s="20"/>
      <c r="E53" s="20"/>
      <c r="F53" s="20"/>
      <c r="G53" s="21"/>
      <c r="H53" s="21"/>
      <c r="I53" s="21"/>
      <c r="J53" s="21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X53" s="59"/>
    </row>
    <row r="54" spans="1:24" x14ac:dyDescent="0.25">
      <c r="A54" s="27" t="s">
        <v>315</v>
      </c>
      <c r="B54" s="19" t="s">
        <v>311</v>
      </c>
      <c r="C54" s="20"/>
      <c r="D54" s="20"/>
      <c r="E54" s="20"/>
      <c r="F54" s="20"/>
      <c r="G54" s="21"/>
      <c r="H54" s="21"/>
      <c r="I54" s="21"/>
      <c r="J54" s="21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X54" s="59"/>
    </row>
    <row r="55" spans="1:24" x14ac:dyDescent="0.25">
      <c r="B55" s="32" t="s">
        <v>258</v>
      </c>
      <c r="C55" s="33"/>
      <c r="D55" s="33"/>
      <c r="E55" s="33"/>
      <c r="F55" s="33"/>
      <c r="G55" s="34"/>
      <c r="H55" s="34"/>
      <c r="I55" s="34"/>
      <c r="J55" s="34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X55" s="59"/>
    </row>
    <row r="56" spans="1:24" ht="18.75" x14ac:dyDescent="0.3">
      <c r="A56" s="27" t="s">
        <v>82</v>
      </c>
      <c r="B56" s="15" t="s">
        <v>80</v>
      </c>
      <c r="C56" s="16"/>
      <c r="D56" s="16"/>
      <c r="E56" s="16"/>
      <c r="F56" s="16"/>
      <c r="G56" s="17"/>
      <c r="H56" s="17"/>
      <c r="I56" s="17"/>
      <c r="J56" s="17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X56" s="59"/>
    </row>
    <row r="57" spans="1:24" ht="18.75" x14ac:dyDescent="0.3">
      <c r="B57" s="15" t="s">
        <v>208</v>
      </c>
      <c r="C57" s="16"/>
      <c r="D57" s="16"/>
      <c r="E57" s="16"/>
      <c r="F57" s="16"/>
      <c r="G57" s="17"/>
      <c r="H57" s="17"/>
      <c r="I57" s="17"/>
      <c r="J57" s="17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X57" s="59"/>
    </row>
    <row r="58" spans="1:24" x14ac:dyDescent="0.25">
      <c r="A58" s="27" t="s">
        <v>41</v>
      </c>
      <c r="B58" s="19" t="s">
        <v>36</v>
      </c>
      <c r="C58" s="20"/>
      <c r="D58" s="20"/>
      <c r="E58" s="20"/>
      <c r="F58" s="20"/>
      <c r="G58" s="21"/>
      <c r="H58" s="21"/>
      <c r="I58" s="21"/>
      <c r="J58" s="21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X58" s="59"/>
    </row>
    <row r="59" spans="1:24" x14ac:dyDescent="0.25">
      <c r="A59" s="27" t="s">
        <v>42</v>
      </c>
      <c r="B59" s="19" t="s">
        <v>35</v>
      </c>
      <c r="C59" s="20"/>
      <c r="D59" s="20"/>
      <c r="E59" s="20"/>
      <c r="F59" s="20"/>
      <c r="G59" s="21"/>
      <c r="H59" s="21"/>
      <c r="I59" s="21"/>
      <c r="J59" s="21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X59" s="59"/>
    </row>
    <row r="60" spans="1:24" ht="18.75" x14ac:dyDescent="0.3">
      <c r="A60" s="27" t="s">
        <v>210</v>
      </c>
      <c r="B60" s="15" t="s">
        <v>209</v>
      </c>
      <c r="C60" s="16"/>
      <c r="D60" s="16"/>
      <c r="E60" s="16"/>
      <c r="F60" s="16"/>
      <c r="G60" s="17"/>
      <c r="H60" s="17"/>
      <c r="I60" s="17"/>
      <c r="J60" s="17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X60" s="59"/>
    </row>
    <row r="61" spans="1:24" ht="18.75" x14ac:dyDescent="0.3">
      <c r="A61" s="27" t="s">
        <v>108</v>
      </c>
      <c r="B61" s="15" t="s">
        <v>108</v>
      </c>
      <c r="C61" s="16"/>
      <c r="D61" s="16"/>
      <c r="E61" s="16"/>
      <c r="F61" s="16"/>
      <c r="G61" s="17"/>
      <c r="H61" s="17"/>
      <c r="I61" s="17"/>
      <c r="J61" s="17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X61" s="59"/>
    </row>
    <row r="62" spans="1:24" ht="19.5" thickBot="1" x14ac:dyDescent="0.35">
      <c r="B62" s="28" t="s">
        <v>235</v>
      </c>
      <c r="C62" s="29"/>
      <c r="D62" s="29"/>
      <c r="E62" s="29"/>
      <c r="F62" s="29"/>
      <c r="G62" s="30"/>
      <c r="H62" s="30"/>
      <c r="I62" s="30"/>
      <c r="J62" s="30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X62" s="59"/>
    </row>
    <row r="63" spans="1:24" ht="20.25" thickTop="1" thickBot="1" x14ac:dyDescent="0.35">
      <c r="B63" s="39" t="s">
        <v>286</v>
      </c>
      <c r="C63" s="40"/>
      <c r="D63" s="40"/>
      <c r="E63" s="40"/>
      <c r="F63" s="40"/>
      <c r="G63" s="41"/>
      <c r="H63" s="41"/>
      <c r="I63" s="41"/>
      <c r="J63" s="41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X63" s="59"/>
    </row>
    <row r="64" spans="1:24" ht="19.5" thickTop="1" x14ac:dyDescent="0.3">
      <c r="B64" s="43" t="s">
        <v>287</v>
      </c>
      <c r="C64" s="44"/>
      <c r="D64" s="44"/>
      <c r="E64" s="44"/>
      <c r="F64" s="44"/>
      <c r="G64" s="45"/>
      <c r="H64" s="45"/>
      <c r="I64" s="45"/>
      <c r="J64" s="45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X64" s="59"/>
    </row>
    <row r="65" spans="1:24" ht="18.75" x14ac:dyDescent="0.3">
      <c r="B65" s="47"/>
      <c r="C65" s="33"/>
      <c r="D65" s="33"/>
      <c r="E65" s="33"/>
      <c r="F65" s="33"/>
      <c r="G65" s="34"/>
      <c r="H65" s="34"/>
      <c r="I65" s="34"/>
      <c r="J65" s="34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X65" s="59"/>
    </row>
    <row r="66" spans="1:24" ht="18.75" x14ac:dyDescent="0.3">
      <c r="B66" s="49" t="s">
        <v>27</v>
      </c>
      <c r="C66" s="50"/>
      <c r="D66" s="50"/>
      <c r="E66" s="50"/>
      <c r="F66" s="50"/>
      <c r="G66" s="51"/>
      <c r="H66" s="51"/>
      <c r="I66" s="51"/>
      <c r="J66" s="51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X66" s="59"/>
    </row>
    <row r="67" spans="1:24" x14ac:dyDescent="0.25">
      <c r="A67" s="27" t="s">
        <v>28</v>
      </c>
      <c r="B67" s="19" t="s">
        <v>10</v>
      </c>
      <c r="C67" s="20"/>
      <c r="D67" s="20"/>
      <c r="E67" s="20"/>
      <c r="F67" s="20"/>
      <c r="G67" s="21"/>
      <c r="H67" s="21"/>
      <c r="I67" s="21"/>
      <c r="J67" s="21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X67" s="59"/>
    </row>
    <row r="68" spans="1:24" x14ac:dyDescent="0.25">
      <c r="A68" s="27" t="s">
        <v>30</v>
      </c>
      <c r="B68" s="19" t="s">
        <v>12</v>
      </c>
      <c r="C68" s="20"/>
      <c r="D68" s="20"/>
      <c r="E68" s="20"/>
      <c r="F68" s="20"/>
      <c r="G68" s="21"/>
      <c r="H68" s="21"/>
      <c r="I68" s="21"/>
      <c r="J68" s="21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X68" s="59"/>
    </row>
    <row r="69" spans="1:24" x14ac:dyDescent="0.25">
      <c r="A69" s="27" t="s">
        <v>29</v>
      </c>
      <c r="B69" s="19" t="s">
        <v>19</v>
      </c>
      <c r="C69" s="20"/>
      <c r="D69" s="20"/>
      <c r="E69" s="20"/>
      <c r="F69" s="20"/>
      <c r="G69" s="21"/>
      <c r="H69" s="21"/>
      <c r="I69" s="21"/>
      <c r="J69" s="21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X69" s="59"/>
    </row>
    <row r="70" spans="1:24" x14ac:dyDescent="0.25">
      <c r="A70" s="27" t="s">
        <v>31</v>
      </c>
      <c r="B70" s="19" t="s">
        <v>13</v>
      </c>
      <c r="C70" s="20"/>
      <c r="D70" s="20"/>
      <c r="E70" s="20"/>
      <c r="F70" s="20"/>
      <c r="G70" s="21"/>
      <c r="H70" s="21"/>
      <c r="I70" s="21"/>
      <c r="J70" s="21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X70" s="59"/>
    </row>
    <row r="71" spans="1:24" ht="18.75" x14ac:dyDescent="0.3">
      <c r="B71" s="15" t="s">
        <v>32</v>
      </c>
      <c r="C71" s="16"/>
      <c r="D71" s="16"/>
      <c r="E71" s="16"/>
      <c r="F71" s="16"/>
      <c r="G71" s="17"/>
      <c r="H71" s="17"/>
      <c r="I71" s="17"/>
      <c r="J71" s="17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X71" s="59"/>
    </row>
    <row r="72" spans="1:24" x14ac:dyDescent="0.25">
      <c r="A72" s="27" t="s">
        <v>39</v>
      </c>
      <c r="B72" s="19" t="s">
        <v>33</v>
      </c>
      <c r="C72" s="20"/>
      <c r="D72" s="20"/>
      <c r="E72" s="20"/>
      <c r="F72" s="20"/>
      <c r="G72" s="21"/>
      <c r="H72" s="21"/>
      <c r="I72" s="21"/>
      <c r="J72" s="21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X72" s="59"/>
    </row>
    <row r="73" spans="1:24" x14ac:dyDescent="0.25">
      <c r="A73" s="27" t="s">
        <v>40</v>
      </c>
      <c r="B73" s="19" t="s">
        <v>34</v>
      </c>
      <c r="C73" s="20"/>
      <c r="D73" s="20"/>
      <c r="E73" s="20"/>
      <c r="F73" s="20"/>
      <c r="G73" s="21"/>
      <c r="H73" s="21"/>
      <c r="I73" s="21"/>
      <c r="J73" s="21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X73" s="59"/>
    </row>
    <row r="74" spans="1:24" x14ac:dyDescent="0.25">
      <c r="A74" s="27" t="s">
        <v>43</v>
      </c>
      <c r="B74" s="19" t="s">
        <v>37</v>
      </c>
      <c r="C74" s="20"/>
      <c r="D74" s="20"/>
      <c r="E74" s="20"/>
      <c r="F74" s="20"/>
      <c r="G74" s="21"/>
      <c r="H74" s="21"/>
      <c r="I74" s="21"/>
      <c r="J74" s="21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X74" s="59"/>
    </row>
    <row r="75" spans="1:24" x14ac:dyDescent="0.25">
      <c r="A75" s="27" t="s">
        <v>44</v>
      </c>
      <c r="B75" s="19" t="s">
        <v>38</v>
      </c>
      <c r="C75" s="20"/>
      <c r="D75" s="20"/>
      <c r="E75" s="20"/>
      <c r="F75" s="20"/>
      <c r="G75" s="21"/>
      <c r="H75" s="21"/>
      <c r="I75" s="21"/>
      <c r="J75" s="21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X75" s="59"/>
    </row>
    <row r="76" spans="1:24" ht="18.75" x14ac:dyDescent="0.3">
      <c r="B76" s="15" t="s">
        <v>45</v>
      </c>
      <c r="C76" s="16"/>
      <c r="D76" s="16"/>
      <c r="E76" s="16"/>
      <c r="F76" s="16"/>
      <c r="G76" s="17"/>
      <c r="H76" s="17"/>
      <c r="I76" s="17"/>
      <c r="J76" s="17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X76" s="59"/>
    </row>
    <row r="77" spans="1:24" x14ac:dyDescent="0.25">
      <c r="A77" s="27" t="s">
        <v>50</v>
      </c>
      <c r="B77" s="19" t="s">
        <v>237</v>
      </c>
      <c r="C77" s="20"/>
      <c r="D77" s="20"/>
      <c r="E77" s="20"/>
      <c r="F77" s="20"/>
      <c r="G77" s="21"/>
      <c r="H77" s="21"/>
      <c r="I77" s="21"/>
      <c r="J77" s="21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X77" s="59"/>
    </row>
    <row r="78" spans="1:24" x14ac:dyDescent="0.25">
      <c r="A78" s="27" t="s">
        <v>51</v>
      </c>
      <c r="B78" s="19" t="s">
        <v>298</v>
      </c>
      <c r="C78" s="20"/>
      <c r="D78" s="20"/>
      <c r="E78" s="20"/>
      <c r="F78" s="20"/>
      <c r="G78" s="21"/>
      <c r="H78" s="21"/>
      <c r="I78" s="21"/>
      <c r="J78" s="21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X78" s="59"/>
    </row>
    <row r="79" spans="1:24" x14ac:dyDescent="0.25">
      <c r="A79" s="27" t="s">
        <v>301</v>
      </c>
      <c r="B79" s="350" t="s">
        <v>300</v>
      </c>
      <c r="C79" s="20"/>
      <c r="D79" s="20"/>
      <c r="E79" s="20"/>
      <c r="F79" s="20"/>
      <c r="G79" s="21"/>
      <c r="H79" s="21"/>
      <c r="I79" s="21"/>
      <c r="J79" s="21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X79" s="59"/>
    </row>
    <row r="80" spans="1:24" x14ac:dyDescent="0.25">
      <c r="A80" s="27" t="s">
        <v>52</v>
      </c>
      <c r="B80" s="19" t="s">
        <v>47</v>
      </c>
      <c r="C80" s="20"/>
      <c r="D80" s="20"/>
      <c r="E80" s="20"/>
      <c r="F80" s="20"/>
      <c r="G80" s="21"/>
      <c r="H80" s="21"/>
      <c r="I80" s="21"/>
      <c r="J80" s="21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X80" s="59"/>
    </row>
    <row r="81" spans="1:24" x14ac:dyDescent="0.25">
      <c r="A81" s="27" t="s">
        <v>53</v>
      </c>
      <c r="B81" s="19" t="s">
        <v>48</v>
      </c>
      <c r="C81" s="20"/>
      <c r="D81" s="20"/>
      <c r="E81" s="20"/>
      <c r="F81" s="20"/>
      <c r="G81" s="21"/>
      <c r="H81" s="21"/>
      <c r="I81" s="21"/>
      <c r="J81" s="21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X81" s="59"/>
    </row>
    <row r="82" spans="1:24" ht="18.75" x14ac:dyDescent="0.3">
      <c r="B82" s="15" t="s">
        <v>54</v>
      </c>
      <c r="C82" s="16"/>
      <c r="D82" s="16"/>
      <c r="E82" s="16"/>
      <c r="F82" s="16"/>
      <c r="G82" s="17"/>
      <c r="H82" s="17"/>
      <c r="I82" s="17"/>
      <c r="J82" s="17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X82" s="59"/>
    </row>
    <row r="83" spans="1:24" x14ac:dyDescent="0.25">
      <c r="A83" s="27" t="s">
        <v>57</v>
      </c>
      <c r="B83" s="19" t="s">
        <v>55</v>
      </c>
      <c r="C83" s="20"/>
      <c r="D83" s="20"/>
      <c r="E83" s="20"/>
      <c r="F83" s="20"/>
      <c r="G83" s="21"/>
      <c r="H83" s="21"/>
      <c r="I83" s="21"/>
      <c r="J83" s="21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X83" s="59"/>
    </row>
    <row r="84" spans="1:24" x14ac:dyDescent="0.25">
      <c r="A84" s="27" t="s">
        <v>58</v>
      </c>
      <c r="B84" s="19" t="s">
        <v>56</v>
      </c>
      <c r="C84" s="20"/>
      <c r="D84" s="20"/>
      <c r="E84" s="20"/>
      <c r="F84" s="20"/>
      <c r="G84" s="21"/>
      <c r="H84" s="21"/>
      <c r="I84" s="21"/>
      <c r="J84" s="21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X84" s="59"/>
    </row>
    <row r="85" spans="1:24" ht="18.75" x14ac:dyDescent="0.3">
      <c r="B85" s="15" t="s">
        <v>59</v>
      </c>
      <c r="C85" s="16"/>
      <c r="D85" s="16"/>
      <c r="E85" s="16"/>
      <c r="F85" s="16"/>
      <c r="G85" s="17"/>
      <c r="H85" s="17"/>
      <c r="I85" s="17"/>
      <c r="J85" s="17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X85" s="59"/>
    </row>
    <row r="86" spans="1:24" x14ac:dyDescent="0.25">
      <c r="A86" s="27" t="s">
        <v>62</v>
      </c>
      <c r="B86" s="19" t="s">
        <v>60</v>
      </c>
      <c r="C86" s="20"/>
      <c r="D86" s="20"/>
      <c r="E86" s="20"/>
      <c r="F86" s="20"/>
      <c r="G86" s="21"/>
      <c r="H86" s="21"/>
      <c r="I86" s="21"/>
      <c r="J86" s="21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X86" s="59"/>
    </row>
    <row r="87" spans="1:24" x14ac:dyDescent="0.25">
      <c r="A87" s="27" t="s">
        <v>64</v>
      </c>
      <c r="B87" s="19" t="s">
        <v>537</v>
      </c>
      <c r="C87" s="349"/>
      <c r="D87" s="20"/>
      <c r="E87" s="20"/>
      <c r="F87" s="20"/>
      <c r="G87" s="21"/>
      <c r="H87" s="21"/>
      <c r="I87" s="21"/>
      <c r="J87" s="21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X87" s="59"/>
    </row>
    <row r="88" spans="1:24" x14ac:dyDescent="0.25">
      <c r="A88" s="27" t="s">
        <v>63</v>
      </c>
      <c r="B88" s="19" t="s">
        <v>61</v>
      </c>
      <c r="C88" s="20"/>
      <c r="D88" s="20"/>
      <c r="E88" s="20"/>
      <c r="F88" s="20"/>
      <c r="G88" s="21"/>
      <c r="H88" s="21"/>
      <c r="I88" s="21"/>
      <c r="J88" s="21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X88" s="59"/>
    </row>
    <row r="89" spans="1:24" ht="19.5" thickBot="1" x14ac:dyDescent="0.35">
      <c r="B89" s="28" t="s">
        <v>236</v>
      </c>
      <c r="C89" s="29"/>
      <c r="D89" s="29"/>
      <c r="E89" s="29"/>
      <c r="F89" s="29"/>
      <c r="G89" s="30"/>
      <c r="H89" s="30"/>
      <c r="I89" s="30"/>
      <c r="J89" s="30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X89" s="59"/>
    </row>
    <row r="90" spans="1:24" ht="19.5" thickTop="1" x14ac:dyDescent="0.3">
      <c r="B90" s="23"/>
      <c r="C90" s="33"/>
      <c r="D90" s="33"/>
      <c r="E90" s="33"/>
      <c r="F90" s="33"/>
      <c r="G90" s="34"/>
      <c r="H90" s="34"/>
      <c r="I90" s="34"/>
      <c r="J90" s="34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X90" s="59"/>
    </row>
    <row r="91" spans="1:24" ht="21.75" thickBot="1" x14ac:dyDescent="0.4">
      <c r="B91" s="53" t="s">
        <v>65</v>
      </c>
      <c r="C91" s="29"/>
      <c r="D91" s="29"/>
      <c r="E91" s="29"/>
      <c r="F91" s="29"/>
      <c r="G91" s="30"/>
      <c r="H91" s="30"/>
      <c r="I91" s="30"/>
      <c r="J91" s="30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X91" s="59"/>
    </row>
    <row r="92" spans="1:24" ht="19.5" thickTop="1" x14ac:dyDescent="0.3">
      <c r="B92" s="43" t="s">
        <v>281</v>
      </c>
      <c r="C92" s="54"/>
      <c r="D92" s="54"/>
      <c r="E92" s="54"/>
      <c r="F92" s="54"/>
      <c r="G92" s="45"/>
      <c r="H92" s="45"/>
      <c r="I92" s="45"/>
      <c r="J92" s="45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X92" s="59"/>
    </row>
    <row r="93" spans="1:24" ht="21" x14ac:dyDescent="0.35">
      <c r="B93" s="55"/>
      <c r="C93" s="33"/>
      <c r="D93" s="33"/>
      <c r="E93" s="33"/>
      <c r="F93" s="33"/>
      <c r="G93" s="34"/>
      <c r="H93" s="34"/>
      <c r="I93" s="34"/>
      <c r="J93" s="34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X93" s="59"/>
    </row>
    <row r="94" spans="1:24" ht="18.75" x14ac:dyDescent="0.3">
      <c r="B94" s="15" t="s">
        <v>211</v>
      </c>
      <c r="C94" s="16"/>
      <c r="D94" s="16"/>
      <c r="E94" s="16"/>
      <c r="F94" s="16"/>
      <c r="G94" s="17"/>
      <c r="H94" s="17"/>
      <c r="I94" s="17"/>
      <c r="J94" s="17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X94" s="59"/>
    </row>
    <row r="95" spans="1:24" x14ac:dyDescent="0.25">
      <c r="A95" s="27" t="s">
        <v>66</v>
      </c>
      <c r="B95" s="19" t="s">
        <v>10</v>
      </c>
      <c r="C95" s="20"/>
      <c r="D95" s="20"/>
      <c r="E95" s="20"/>
      <c r="F95" s="20"/>
      <c r="G95" s="21"/>
      <c r="H95" s="21"/>
      <c r="I95" s="21"/>
      <c r="J95" s="21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X95" s="59"/>
    </row>
    <row r="96" spans="1:24" x14ac:dyDescent="0.25">
      <c r="A96" s="27" t="s">
        <v>68</v>
      </c>
      <c r="B96" s="19" t="s">
        <v>12</v>
      </c>
      <c r="C96" s="20"/>
      <c r="D96" s="20"/>
      <c r="E96" s="20"/>
      <c r="F96" s="20"/>
      <c r="G96" s="21"/>
      <c r="H96" s="21"/>
      <c r="I96" s="21"/>
      <c r="J96" s="21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X96" s="59"/>
    </row>
    <row r="97" spans="1:24" x14ac:dyDescent="0.25">
      <c r="A97" s="27" t="s">
        <v>67</v>
      </c>
      <c r="B97" s="19" t="s">
        <v>19</v>
      </c>
      <c r="C97" s="20"/>
      <c r="D97" s="20"/>
      <c r="E97" s="20"/>
      <c r="F97" s="20"/>
      <c r="G97" s="21"/>
      <c r="H97" s="21"/>
      <c r="I97" s="21"/>
      <c r="J97" s="21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X97" s="59"/>
    </row>
    <row r="98" spans="1:24" x14ac:dyDescent="0.25">
      <c r="A98" s="27" t="s">
        <v>69</v>
      </c>
      <c r="B98" s="19" t="s">
        <v>13</v>
      </c>
      <c r="C98" s="20"/>
      <c r="D98" s="20"/>
      <c r="E98" s="20"/>
      <c r="F98" s="20"/>
      <c r="G98" s="21"/>
      <c r="H98" s="21"/>
      <c r="I98" s="21"/>
      <c r="J98" s="21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X98" s="59"/>
    </row>
    <row r="99" spans="1:24" x14ac:dyDescent="0.25">
      <c r="A99" s="27" t="s">
        <v>70</v>
      </c>
      <c r="B99" s="19" t="s">
        <v>71</v>
      </c>
      <c r="C99" s="20"/>
      <c r="D99" s="20"/>
      <c r="E99" s="20"/>
      <c r="F99" s="20"/>
      <c r="G99" s="21"/>
      <c r="H99" s="21"/>
      <c r="I99" s="21"/>
      <c r="J99" s="21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X99" s="59"/>
    </row>
    <row r="100" spans="1:24" ht="18.75" x14ac:dyDescent="0.3">
      <c r="B100" s="15" t="s">
        <v>72</v>
      </c>
      <c r="C100" s="16"/>
      <c r="D100" s="16"/>
      <c r="E100" s="16"/>
      <c r="F100" s="16"/>
      <c r="G100" s="17"/>
      <c r="H100" s="17"/>
      <c r="I100" s="17"/>
      <c r="J100" s="17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X100" s="59"/>
    </row>
    <row r="101" spans="1:24" x14ac:dyDescent="0.25">
      <c r="A101" s="27" t="s">
        <v>74</v>
      </c>
      <c r="B101" s="19" t="s">
        <v>73</v>
      </c>
      <c r="C101" s="20"/>
      <c r="D101" s="20"/>
      <c r="E101" s="20"/>
      <c r="F101" s="20"/>
      <c r="G101" s="21"/>
      <c r="H101" s="21"/>
      <c r="I101" s="21"/>
      <c r="J101" s="21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X101" s="59"/>
    </row>
    <row r="102" spans="1:24" x14ac:dyDescent="0.25">
      <c r="A102" s="27" t="s">
        <v>265</v>
      </c>
      <c r="B102" s="19" t="s">
        <v>238</v>
      </c>
      <c r="C102" s="20"/>
      <c r="D102" s="20"/>
      <c r="E102" s="20"/>
      <c r="F102" s="20"/>
      <c r="G102" s="21"/>
      <c r="H102" s="21"/>
      <c r="I102" s="21"/>
      <c r="J102" s="21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X102" s="59"/>
    </row>
    <row r="103" spans="1:24" x14ac:dyDescent="0.25">
      <c r="A103" s="27" t="s">
        <v>266</v>
      </c>
      <c r="B103" s="19" t="s">
        <v>240</v>
      </c>
      <c r="C103" s="20"/>
      <c r="D103" s="20"/>
      <c r="E103" s="20"/>
      <c r="F103" s="20"/>
      <c r="G103" s="21"/>
      <c r="H103" s="21"/>
      <c r="I103" s="21"/>
      <c r="J103" s="21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X103" s="59"/>
    </row>
    <row r="104" spans="1:24" x14ac:dyDescent="0.25">
      <c r="A104" s="27" t="s">
        <v>267</v>
      </c>
      <c r="B104" s="19" t="s">
        <v>241</v>
      </c>
      <c r="C104" s="20"/>
      <c r="D104" s="20"/>
      <c r="E104" s="20"/>
      <c r="F104" s="20"/>
      <c r="G104" s="21"/>
      <c r="H104" s="21"/>
      <c r="I104" s="21"/>
      <c r="J104" s="21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X104" s="59"/>
    </row>
    <row r="105" spans="1:24" x14ac:dyDescent="0.25">
      <c r="A105" s="27" t="s">
        <v>268</v>
      </c>
      <c r="B105" s="19" t="s">
        <v>242</v>
      </c>
      <c r="C105" s="20"/>
      <c r="D105" s="20"/>
      <c r="E105" s="20"/>
      <c r="F105" s="20"/>
      <c r="G105" s="21"/>
      <c r="H105" s="21"/>
      <c r="I105" s="21"/>
      <c r="J105" s="21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X105" s="59"/>
    </row>
    <row r="106" spans="1:24" ht="18.75" x14ac:dyDescent="0.3">
      <c r="B106" s="15" t="s">
        <v>75</v>
      </c>
      <c r="C106" s="16"/>
      <c r="D106" s="16"/>
      <c r="E106" s="16"/>
      <c r="F106" s="16"/>
      <c r="G106" s="17"/>
      <c r="H106" s="17"/>
      <c r="I106" s="17"/>
      <c r="J106" s="17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X106" s="59"/>
    </row>
    <row r="107" spans="1:24" x14ac:dyDescent="0.25">
      <c r="A107" s="27" t="s">
        <v>77</v>
      </c>
      <c r="B107" s="350" t="s">
        <v>76</v>
      </c>
      <c r="C107" s="20"/>
      <c r="D107" s="20"/>
      <c r="E107" s="20"/>
      <c r="F107" s="20"/>
      <c r="G107" s="21"/>
      <c r="H107" s="21"/>
      <c r="I107" s="21"/>
      <c r="J107" s="21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X107" s="59"/>
    </row>
    <row r="108" spans="1:24" ht="18.75" x14ac:dyDescent="0.3">
      <c r="B108" s="15" t="s">
        <v>78</v>
      </c>
      <c r="C108" s="16"/>
      <c r="D108" s="16"/>
      <c r="E108" s="16"/>
      <c r="F108" s="16"/>
      <c r="G108" s="17"/>
      <c r="H108" s="17"/>
      <c r="I108" s="17"/>
      <c r="J108" s="17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X108" s="59"/>
    </row>
    <row r="109" spans="1:24" x14ac:dyDescent="0.25">
      <c r="A109" s="27" t="s">
        <v>81</v>
      </c>
      <c r="B109" s="19" t="s">
        <v>79</v>
      </c>
      <c r="C109" s="20"/>
      <c r="D109" s="20"/>
      <c r="E109" s="20"/>
      <c r="F109" s="20"/>
      <c r="G109" s="21"/>
      <c r="H109" s="21"/>
      <c r="I109" s="21"/>
      <c r="J109" s="21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X109" s="59"/>
    </row>
    <row r="110" spans="1:24" ht="19.5" thickBot="1" x14ac:dyDescent="0.35">
      <c r="B110" s="28" t="s">
        <v>259</v>
      </c>
      <c r="C110" s="29"/>
      <c r="D110" s="29"/>
      <c r="E110" s="29"/>
      <c r="F110" s="29"/>
      <c r="G110" s="30"/>
      <c r="H110" s="30"/>
      <c r="I110" s="30"/>
      <c r="J110" s="30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X110" s="59"/>
    </row>
    <row r="111" spans="1:24" ht="16.5" thickTop="1" x14ac:dyDescent="0.25">
      <c r="B111" s="56" t="s">
        <v>260</v>
      </c>
      <c r="C111" s="54"/>
      <c r="D111" s="54"/>
      <c r="E111" s="54"/>
      <c r="F111" s="54"/>
      <c r="G111" s="45"/>
      <c r="H111" s="45"/>
      <c r="I111" s="45"/>
      <c r="J111" s="45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X111" s="59"/>
    </row>
    <row r="112" spans="1:24" ht="18.75" x14ac:dyDescent="0.3">
      <c r="B112" s="23"/>
      <c r="C112" s="24"/>
      <c r="D112" s="24"/>
      <c r="E112" s="24"/>
      <c r="F112" s="24"/>
      <c r="G112" s="25"/>
      <c r="H112" s="25"/>
      <c r="I112" s="25"/>
      <c r="J112" s="25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X112" s="59"/>
    </row>
    <row r="113" spans="1:24" ht="18.75" x14ac:dyDescent="0.3">
      <c r="B113" s="15" t="s">
        <v>83</v>
      </c>
      <c r="C113" s="16"/>
      <c r="D113" s="16"/>
      <c r="E113" s="16"/>
      <c r="F113" s="16"/>
      <c r="G113" s="17"/>
      <c r="H113" s="17"/>
      <c r="I113" s="17"/>
      <c r="J113" s="17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X113" s="59"/>
    </row>
    <row r="114" spans="1:24" x14ac:dyDescent="0.25">
      <c r="A114" s="27" t="s">
        <v>84</v>
      </c>
      <c r="B114" s="19" t="s">
        <v>10</v>
      </c>
      <c r="C114" s="20"/>
      <c r="D114" s="20"/>
      <c r="E114" s="20"/>
      <c r="F114" s="20"/>
      <c r="G114" s="21"/>
      <c r="H114" s="21"/>
      <c r="I114" s="21"/>
      <c r="J114" s="21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X114" s="59"/>
    </row>
    <row r="115" spans="1:24" x14ac:dyDescent="0.25">
      <c r="A115" s="27" t="s">
        <v>86</v>
      </c>
      <c r="B115" s="19" t="s">
        <v>12</v>
      </c>
      <c r="C115" s="20"/>
      <c r="D115" s="20"/>
      <c r="E115" s="20"/>
      <c r="F115" s="20"/>
      <c r="G115" s="21"/>
      <c r="H115" s="21"/>
      <c r="I115" s="21"/>
      <c r="J115" s="21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X115" s="59"/>
    </row>
    <row r="116" spans="1:24" x14ac:dyDescent="0.25">
      <c r="A116" s="27" t="s">
        <v>88</v>
      </c>
      <c r="B116" s="19" t="s">
        <v>20</v>
      </c>
      <c r="C116" s="20"/>
      <c r="D116" s="20"/>
      <c r="E116" s="20"/>
      <c r="F116" s="20"/>
      <c r="G116" s="21"/>
      <c r="H116" s="21"/>
      <c r="I116" s="21"/>
      <c r="J116" s="21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X116" s="59"/>
    </row>
    <row r="117" spans="1:24" x14ac:dyDescent="0.25">
      <c r="A117" s="27" t="s">
        <v>85</v>
      </c>
      <c r="B117" s="19" t="s">
        <v>19</v>
      </c>
      <c r="C117" s="20"/>
      <c r="D117" s="20"/>
      <c r="E117" s="20"/>
      <c r="F117" s="20"/>
      <c r="G117" s="21"/>
      <c r="H117" s="21"/>
      <c r="I117" s="21"/>
      <c r="J117" s="21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X117" s="59"/>
    </row>
    <row r="118" spans="1:24" x14ac:dyDescent="0.25">
      <c r="A118" s="27" t="s">
        <v>87</v>
      </c>
      <c r="B118" s="19" t="s">
        <v>13</v>
      </c>
      <c r="C118" s="20"/>
      <c r="D118" s="20"/>
      <c r="E118" s="20"/>
      <c r="F118" s="20"/>
      <c r="G118" s="21"/>
      <c r="H118" s="21"/>
      <c r="I118" s="21"/>
      <c r="J118" s="21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X118" s="59"/>
    </row>
    <row r="119" spans="1:24" x14ac:dyDescent="0.25">
      <c r="A119" s="27" t="s">
        <v>302</v>
      </c>
      <c r="B119" s="19" t="s">
        <v>299</v>
      </c>
      <c r="C119" s="20"/>
      <c r="D119" s="20"/>
      <c r="E119" s="20"/>
      <c r="F119" s="20"/>
      <c r="G119" s="21"/>
      <c r="H119" s="21"/>
      <c r="I119" s="21"/>
      <c r="J119" s="21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X119" s="59"/>
    </row>
    <row r="120" spans="1:24" ht="18.75" x14ac:dyDescent="0.3">
      <c r="B120" s="15" t="s">
        <v>92</v>
      </c>
      <c r="C120" s="16"/>
      <c r="D120" s="16"/>
      <c r="E120" s="16"/>
      <c r="F120" s="16"/>
      <c r="G120" s="17"/>
      <c r="H120" s="17"/>
      <c r="I120" s="17"/>
      <c r="J120" s="17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X120" s="59"/>
    </row>
    <row r="121" spans="1:24" x14ac:dyDescent="0.25">
      <c r="A121" s="27" t="s">
        <v>93</v>
      </c>
      <c r="B121" s="19" t="s">
        <v>73</v>
      </c>
      <c r="C121" s="20"/>
      <c r="D121" s="20"/>
      <c r="E121" s="20"/>
      <c r="F121" s="20"/>
      <c r="G121" s="21"/>
      <c r="H121" s="21"/>
      <c r="I121" s="21"/>
      <c r="J121" s="21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X121" s="59"/>
    </row>
    <row r="122" spans="1:24" x14ac:dyDescent="0.25">
      <c r="A122" s="27" t="s">
        <v>269</v>
      </c>
      <c r="B122" s="19" t="s">
        <v>238</v>
      </c>
      <c r="C122" s="20"/>
      <c r="D122" s="20"/>
      <c r="E122" s="20"/>
      <c r="F122" s="20"/>
      <c r="G122" s="21"/>
      <c r="H122" s="21"/>
      <c r="I122" s="21"/>
      <c r="J122" s="21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X122" s="59"/>
    </row>
    <row r="123" spans="1:24" x14ac:dyDescent="0.25">
      <c r="A123" s="27" t="s">
        <v>270</v>
      </c>
      <c r="B123" s="19" t="s">
        <v>239</v>
      </c>
      <c r="C123" s="20"/>
      <c r="D123" s="20"/>
      <c r="E123" s="20"/>
      <c r="F123" s="20"/>
      <c r="G123" s="21"/>
      <c r="H123" s="21"/>
      <c r="I123" s="21"/>
      <c r="J123" s="21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X123" s="59"/>
    </row>
    <row r="124" spans="1:24" x14ac:dyDescent="0.25">
      <c r="A124" s="27" t="s">
        <v>271</v>
      </c>
      <c r="B124" s="19" t="s">
        <v>241</v>
      </c>
      <c r="C124" s="20"/>
      <c r="D124" s="20"/>
      <c r="E124" s="20"/>
      <c r="F124" s="20"/>
      <c r="G124" s="21"/>
      <c r="H124" s="21"/>
      <c r="I124" s="21"/>
      <c r="J124" s="21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X124" s="59"/>
    </row>
    <row r="125" spans="1:24" x14ac:dyDescent="0.25">
      <c r="A125" s="27" t="s">
        <v>272</v>
      </c>
      <c r="B125" s="19" t="s">
        <v>242</v>
      </c>
      <c r="C125" s="20"/>
      <c r="D125" s="20"/>
      <c r="E125" s="20"/>
      <c r="F125" s="20"/>
      <c r="G125" s="21"/>
      <c r="H125" s="21"/>
      <c r="I125" s="21"/>
      <c r="J125" s="21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X125" s="59"/>
    </row>
    <row r="126" spans="1:24" ht="18.75" x14ac:dyDescent="0.3">
      <c r="B126" s="15" t="s">
        <v>96</v>
      </c>
      <c r="C126" s="16"/>
      <c r="D126" s="16"/>
      <c r="E126" s="16"/>
      <c r="F126" s="16"/>
      <c r="G126" s="17"/>
      <c r="H126" s="17"/>
      <c r="I126" s="17"/>
      <c r="J126" s="17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X126" s="59"/>
    </row>
    <row r="127" spans="1:24" x14ac:dyDescent="0.25">
      <c r="A127" s="27" t="s">
        <v>94</v>
      </c>
      <c r="B127" s="19" t="s">
        <v>55</v>
      </c>
      <c r="C127" s="20"/>
      <c r="D127" s="20"/>
      <c r="E127" s="20"/>
      <c r="F127" s="20"/>
      <c r="G127" s="21"/>
      <c r="H127" s="21"/>
      <c r="I127" s="21"/>
      <c r="J127" s="21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X127" s="59"/>
    </row>
    <row r="128" spans="1:24" x14ac:dyDescent="0.25">
      <c r="A128" s="27" t="s">
        <v>95</v>
      </c>
      <c r="B128" s="19" t="s">
        <v>56</v>
      </c>
      <c r="C128" s="20"/>
      <c r="D128" s="20"/>
      <c r="E128" s="20"/>
      <c r="F128" s="20"/>
      <c r="G128" s="21"/>
      <c r="H128" s="21"/>
      <c r="I128" s="21"/>
      <c r="J128" s="21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X128" s="59"/>
    </row>
    <row r="129" spans="1:24" ht="18.75" x14ac:dyDescent="0.3">
      <c r="B129" s="15" t="s">
        <v>98</v>
      </c>
      <c r="C129" s="16"/>
      <c r="D129" s="16"/>
      <c r="E129" s="16"/>
      <c r="F129" s="16"/>
      <c r="G129" s="17"/>
      <c r="H129" s="17"/>
      <c r="I129" s="17"/>
      <c r="J129" s="17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X129" s="59"/>
    </row>
    <row r="130" spans="1:24" x14ac:dyDescent="0.25">
      <c r="A130" s="27" t="s">
        <v>111</v>
      </c>
      <c r="B130" s="19" t="s">
        <v>99</v>
      </c>
      <c r="C130" s="20"/>
      <c r="D130" s="20"/>
      <c r="E130" s="20"/>
      <c r="F130" s="20"/>
      <c r="G130" s="21"/>
      <c r="H130" s="21"/>
      <c r="I130" s="21"/>
      <c r="J130" s="21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X130" s="59"/>
    </row>
    <row r="131" spans="1:24" x14ac:dyDescent="0.25">
      <c r="A131" s="27" t="s">
        <v>112</v>
      </c>
      <c r="B131" s="19" t="s">
        <v>100</v>
      </c>
      <c r="C131" s="20"/>
      <c r="D131" s="20"/>
      <c r="E131" s="20"/>
      <c r="F131" s="20"/>
      <c r="G131" s="21"/>
      <c r="H131" s="21"/>
      <c r="I131" s="21"/>
      <c r="J131" s="21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X131" s="59"/>
    </row>
    <row r="132" spans="1:24" x14ac:dyDescent="0.25">
      <c r="A132" s="27" t="s">
        <v>228</v>
      </c>
      <c r="B132" s="19" t="s">
        <v>227</v>
      </c>
      <c r="C132" s="20"/>
      <c r="D132" s="20"/>
      <c r="E132" s="20"/>
      <c r="F132" s="20"/>
      <c r="G132" s="21"/>
      <c r="H132" s="21"/>
      <c r="I132" s="21"/>
      <c r="J132" s="21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X132" s="59"/>
    </row>
    <row r="133" spans="1:24" x14ac:dyDescent="0.25">
      <c r="A133" s="27" t="s">
        <v>114</v>
      </c>
      <c r="B133" s="19" t="s">
        <v>101</v>
      </c>
      <c r="C133" s="20"/>
      <c r="D133" s="20"/>
      <c r="E133" s="20"/>
      <c r="F133" s="20"/>
      <c r="G133" s="21"/>
      <c r="H133" s="21"/>
      <c r="I133" s="21"/>
      <c r="J133" s="21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X133" s="59"/>
    </row>
    <row r="134" spans="1:24" x14ac:dyDescent="0.25">
      <c r="A134" s="27" t="s">
        <v>115</v>
      </c>
      <c r="B134" s="19" t="s">
        <v>102</v>
      </c>
      <c r="C134" s="20"/>
      <c r="D134" s="20"/>
      <c r="E134" s="20"/>
      <c r="F134" s="20"/>
      <c r="G134" s="21"/>
      <c r="H134" s="21"/>
      <c r="I134" s="21"/>
      <c r="J134" s="21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X134" s="59"/>
    </row>
    <row r="135" spans="1:24" x14ac:dyDescent="0.25">
      <c r="A135" s="27" t="s">
        <v>116</v>
      </c>
      <c r="B135" s="19" t="s">
        <v>103</v>
      </c>
      <c r="C135" s="20"/>
      <c r="D135" s="20"/>
      <c r="E135" s="20"/>
      <c r="F135" s="20"/>
      <c r="G135" s="21"/>
      <c r="H135" s="21"/>
      <c r="I135" s="21"/>
      <c r="J135" s="21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X135" s="59"/>
    </row>
    <row r="136" spans="1:24" x14ac:dyDescent="0.25">
      <c r="A136" s="27" t="s">
        <v>113</v>
      </c>
      <c r="B136" s="19" t="s">
        <v>104</v>
      </c>
      <c r="C136" s="20"/>
      <c r="D136" s="20"/>
      <c r="E136" s="20"/>
      <c r="F136" s="20"/>
      <c r="G136" s="21"/>
      <c r="H136" s="21"/>
      <c r="I136" s="21"/>
      <c r="J136" s="21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X136" s="59"/>
    </row>
    <row r="137" spans="1:24" x14ac:dyDescent="0.25">
      <c r="A137" s="27" t="s">
        <v>117</v>
      </c>
      <c r="B137" s="19" t="s">
        <v>105</v>
      </c>
      <c r="C137" s="20"/>
      <c r="D137" s="20"/>
      <c r="E137" s="20"/>
      <c r="F137" s="20"/>
      <c r="G137" s="21"/>
      <c r="H137" s="21"/>
      <c r="I137" s="21"/>
      <c r="J137" s="21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X137" s="59"/>
    </row>
    <row r="138" spans="1:24" x14ac:dyDescent="0.25">
      <c r="A138" s="27" t="s">
        <v>273</v>
      </c>
      <c r="B138" s="19" t="s">
        <v>243</v>
      </c>
      <c r="C138" s="20"/>
      <c r="D138" s="20"/>
      <c r="E138" s="20"/>
      <c r="F138" s="20"/>
      <c r="G138" s="21"/>
      <c r="H138" s="21"/>
      <c r="I138" s="21"/>
      <c r="J138" s="21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X138" s="59"/>
    </row>
    <row r="139" spans="1:24" x14ac:dyDescent="0.25">
      <c r="A139" s="27" t="s">
        <v>212</v>
      </c>
      <c r="B139" s="19" t="s">
        <v>213</v>
      </c>
      <c r="C139" s="20"/>
      <c r="D139" s="20"/>
      <c r="E139" s="20"/>
      <c r="F139" s="20"/>
      <c r="G139" s="21"/>
      <c r="H139" s="21"/>
      <c r="I139" s="21"/>
      <c r="J139" s="21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X139" s="59"/>
    </row>
    <row r="140" spans="1:24" x14ac:dyDescent="0.25">
      <c r="A140" s="27" t="s">
        <v>91</v>
      </c>
      <c r="B140" s="19" t="s">
        <v>106</v>
      </c>
      <c r="C140" s="20"/>
      <c r="D140" s="20"/>
      <c r="E140" s="20"/>
      <c r="F140" s="20"/>
      <c r="G140" s="21"/>
      <c r="H140" s="21"/>
      <c r="I140" s="21"/>
      <c r="J140" s="21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X140" s="59"/>
    </row>
    <row r="141" spans="1:24" x14ac:dyDescent="0.25">
      <c r="A141" s="27" t="s">
        <v>118</v>
      </c>
      <c r="B141" s="19" t="s">
        <v>90</v>
      </c>
      <c r="C141" s="20"/>
      <c r="D141" s="20"/>
      <c r="E141" s="20"/>
      <c r="F141" s="20"/>
      <c r="G141" s="21"/>
      <c r="H141" s="21"/>
      <c r="I141" s="21"/>
      <c r="J141" s="21"/>
      <c r="K141" s="349"/>
      <c r="L141" s="349"/>
      <c r="M141" s="349"/>
      <c r="N141" s="349"/>
      <c r="O141" s="22"/>
      <c r="P141" s="22"/>
      <c r="Q141" s="22"/>
      <c r="R141" s="22"/>
      <c r="S141" s="22"/>
      <c r="T141" s="22"/>
      <c r="U141" s="22"/>
      <c r="V141" s="22"/>
      <c r="X141" s="59"/>
    </row>
    <row r="142" spans="1:24" x14ac:dyDescent="0.25">
      <c r="A142" s="27" t="s">
        <v>119</v>
      </c>
      <c r="B142" s="19" t="s">
        <v>107</v>
      </c>
      <c r="C142" s="20"/>
      <c r="D142" s="20"/>
      <c r="E142" s="20"/>
      <c r="F142" s="20"/>
      <c r="G142" s="21"/>
      <c r="H142" s="21"/>
      <c r="I142" s="21"/>
      <c r="J142" s="21"/>
      <c r="K142" s="349"/>
      <c r="L142" s="349"/>
      <c r="M142" s="349"/>
      <c r="N142" s="349"/>
      <c r="O142" s="22"/>
      <c r="P142" s="22"/>
      <c r="Q142" s="22"/>
      <c r="R142" s="22"/>
      <c r="S142" s="22"/>
      <c r="T142" s="22"/>
      <c r="U142" s="22"/>
      <c r="V142" s="22"/>
      <c r="X142" s="59"/>
    </row>
    <row r="143" spans="1:24" x14ac:dyDescent="0.25">
      <c r="A143" s="27" t="s">
        <v>97</v>
      </c>
      <c r="B143" s="19" t="s">
        <v>109</v>
      </c>
      <c r="C143" s="20"/>
      <c r="D143" s="20"/>
      <c r="E143" s="20"/>
      <c r="F143" s="20"/>
      <c r="G143" s="21"/>
      <c r="H143" s="21"/>
      <c r="I143" s="21"/>
      <c r="J143" s="21"/>
      <c r="K143" s="349"/>
      <c r="L143" s="349"/>
      <c r="M143" s="349"/>
      <c r="N143" s="349"/>
      <c r="O143" s="22"/>
      <c r="P143" s="22"/>
      <c r="Q143" s="22"/>
      <c r="R143" s="22"/>
      <c r="S143" s="22"/>
      <c r="T143" s="395"/>
      <c r="U143" s="349"/>
      <c r="V143" s="349"/>
      <c r="X143" s="59"/>
    </row>
    <row r="144" spans="1:24" x14ac:dyDescent="0.25">
      <c r="A144" s="27" t="s">
        <v>120</v>
      </c>
      <c r="B144" s="19" t="s">
        <v>110</v>
      </c>
      <c r="C144" s="20"/>
      <c r="D144" s="20"/>
      <c r="E144" s="20"/>
      <c r="F144" s="20"/>
      <c r="G144" s="21"/>
      <c r="H144" s="21"/>
      <c r="I144" s="21"/>
      <c r="J144" s="21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X144" s="59"/>
    </row>
    <row r="145" spans="1:24" ht="19.5" thickBot="1" x14ac:dyDescent="0.35">
      <c r="B145" s="28" t="s">
        <v>261</v>
      </c>
      <c r="C145" s="29"/>
      <c r="D145" s="29"/>
      <c r="E145" s="29"/>
      <c r="F145" s="29"/>
      <c r="G145" s="30"/>
      <c r="H145" s="30"/>
      <c r="I145" s="30"/>
      <c r="J145" s="30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X145" s="59"/>
    </row>
    <row r="146" spans="1:24" ht="16.5" thickTop="1" x14ac:dyDescent="0.25">
      <c r="B146" s="56" t="s">
        <v>262</v>
      </c>
      <c r="C146" s="54"/>
      <c r="D146" s="54"/>
      <c r="E146" s="54"/>
      <c r="F146" s="54"/>
      <c r="G146" s="45"/>
      <c r="H146" s="45"/>
      <c r="I146" s="45"/>
      <c r="J146" s="45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X146" s="59"/>
    </row>
    <row r="147" spans="1:24" x14ac:dyDescent="0.25">
      <c r="B147" s="357"/>
      <c r="C147" s="358"/>
      <c r="D147" s="358"/>
      <c r="E147" s="358"/>
      <c r="F147" s="358"/>
      <c r="G147" s="359"/>
      <c r="H147" s="359"/>
      <c r="I147" s="359"/>
      <c r="J147" s="359"/>
      <c r="K147" s="360"/>
      <c r="L147" s="360"/>
      <c r="M147" s="360"/>
      <c r="N147" s="360"/>
      <c r="O147" s="360"/>
      <c r="P147" s="360"/>
      <c r="Q147" s="360"/>
      <c r="R147" s="360"/>
      <c r="S147" s="360"/>
      <c r="T147" s="360"/>
      <c r="U147" s="360"/>
      <c r="V147" s="360"/>
      <c r="X147" s="59"/>
    </row>
    <row r="148" spans="1:24" x14ac:dyDescent="0.25">
      <c r="A148" s="27" t="s">
        <v>550</v>
      </c>
      <c r="B148" s="357" t="s">
        <v>550</v>
      </c>
      <c r="C148" s="16"/>
      <c r="D148" s="16"/>
      <c r="E148" s="16"/>
      <c r="F148" s="16"/>
      <c r="G148" s="17"/>
      <c r="H148" s="17"/>
      <c r="I148" s="17"/>
      <c r="J148" s="17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X148" s="59"/>
    </row>
    <row r="149" spans="1:24" x14ac:dyDescent="0.25">
      <c r="B149" s="32"/>
      <c r="C149" s="339"/>
      <c r="D149" s="339"/>
      <c r="E149" s="339"/>
      <c r="F149" s="339"/>
      <c r="G149" s="363"/>
      <c r="H149" s="363"/>
      <c r="I149" s="363"/>
      <c r="J149" s="363"/>
      <c r="K149" s="340"/>
      <c r="L149" s="340"/>
      <c r="M149" s="340"/>
      <c r="N149" s="340"/>
      <c r="O149" s="340"/>
      <c r="P149" s="340"/>
      <c r="Q149" s="340"/>
      <c r="R149" s="340"/>
      <c r="S149" s="340"/>
      <c r="T149" s="340"/>
      <c r="U149" s="340"/>
      <c r="V149" s="340"/>
      <c r="X149" s="59"/>
    </row>
    <row r="150" spans="1:24" ht="19.5" thickBot="1" x14ac:dyDescent="0.35">
      <c r="B150" s="347" t="s">
        <v>540</v>
      </c>
      <c r="C150" s="348"/>
      <c r="D150" s="348"/>
      <c r="E150" s="348"/>
      <c r="F150" s="348"/>
      <c r="G150" s="348"/>
      <c r="H150" s="348"/>
      <c r="I150" s="348"/>
      <c r="J150" s="348"/>
      <c r="K150" s="348"/>
      <c r="L150" s="348"/>
      <c r="M150" s="348"/>
      <c r="N150" s="348"/>
      <c r="O150" s="348"/>
      <c r="P150" s="348"/>
      <c r="Q150" s="348"/>
      <c r="R150" s="348"/>
      <c r="S150" s="348"/>
      <c r="T150" s="348"/>
      <c r="U150" s="348"/>
      <c r="V150" s="348"/>
      <c r="X150" s="59"/>
    </row>
    <row r="151" spans="1:24" ht="16.5" thickTop="1" x14ac:dyDescent="0.25">
      <c r="A151" s="27" t="s">
        <v>390</v>
      </c>
      <c r="B151" s="19" t="s">
        <v>410</v>
      </c>
      <c r="C151" s="20"/>
      <c r="D151" s="20"/>
      <c r="E151" s="20"/>
      <c r="F151" s="20"/>
      <c r="G151" s="21"/>
      <c r="H151" s="21"/>
      <c r="I151" s="21"/>
      <c r="J151" s="21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X151" s="59"/>
    </row>
    <row r="152" spans="1:24" ht="18.75" x14ac:dyDescent="0.3">
      <c r="B152" s="15" t="s">
        <v>536</v>
      </c>
      <c r="C152" s="16"/>
      <c r="D152" s="16"/>
      <c r="E152" s="16"/>
      <c r="F152" s="16"/>
      <c r="G152" s="17"/>
      <c r="H152" s="17"/>
      <c r="I152" s="17"/>
      <c r="J152" s="17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X152" s="59"/>
    </row>
    <row r="153" spans="1:24" ht="21.75" thickBot="1" x14ac:dyDescent="0.4">
      <c r="B153" s="335" t="s">
        <v>389</v>
      </c>
      <c r="C153" s="336"/>
      <c r="D153" s="336"/>
      <c r="E153" s="336"/>
      <c r="F153" s="336"/>
      <c r="G153" s="337"/>
      <c r="H153" s="337"/>
      <c r="I153" s="337"/>
      <c r="J153" s="337"/>
      <c r="K153" s="338"/>
      <c r="L153" s="338"/>
      <c r="M153" s="338"/>
      <c r="N153" s="338"/>
      <c r="O153" s="338"/>
      <c r="P153" s="338"/>
      <c r="Q153" s="338"/>
      <c r="R153" s="338"/>
      <c r="S153" s="338"/>
      <c r="T153" s="338"/>
      <c r="U153" s="338"/>
      <c r="V153" s="338"/>
      <c r="X153" s="59"/>
    </row>
    <row r="154" spans="1:24" ht="16.5" thickTop="1" x14ac:dyDescent="0.25">
      <c r="B154" s="56" t="s">
        <v>263</v>
      </c>
      <c r="C154" s="54"/>
      <c r="D154" s="54"/>
      <c r="E154" s="54"/>
      <c r="F154" s="54"/>
      <c r="G154" s="45"/>
      <c r="H154" s="45"/>
      <c r="I154" s="45"/>
      <c r="J154" s="45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X154" s="59"/>
    </row>
    <row r="155" spans="1:24" x14ac:dyDescent="0.25">
      <c r="A155" s="27" t="s">
        <v>539</v>
      </c>
      <c r="B155" s="19" t="s">
        <v>538</v>
      </c>
      <c r="C155" s="20"/>
      <c r="D155" s="20"/>
      <c r="E155" s="20"/>
      <c r="F155" s="20"/>
      <c r="G155" s="21"/>
      <c r="H155" s="21"/>
      <c r="I155" s="21"/>
      <c r="J155" s="21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X155" s="59"/>
    </row>
    <row r="156" spans="1:24" ht="18.75" x14ac:dyDescent="0.3">
      <c r="B156" s="15" t="s">
        <v>541</v>
      </c>
      <c r="C156" s="16"/>
      <c r="D156" s="16"/>
      <c r="E156" s="16"/>
      <c r="F156" s="16"/>
      <c r="G156" s="17"/>
      <c r="H156" s="17"/>
      <c r="I156" s="17"/>
      <c r="J156" s="17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X156" s="59"/>
    </row>
    <row r="157" spans="1:24" ht="21.75" thickBot="1" x14ac:dyDescent="0.4">
      <c r="B157" s="335" t="s">
        <v>542</v>
      </c>
      <c r="C157" s="336"/>
      <c r="D157" s="336"/>
      <c r="E157" s="336"/>
      <c r="F157" s="336"/>
      <c r="G157" s="337"/>
      <c r="H157" s="337"/>
      <c r="I157" s="337"/>
      <c r="J157" s="337"/>
      <c r="K157" s="338"/>
      <c r="L157" s="338"/>
      <c r="M157" s="338"/>
      <c r="N157" s="338"/>
      <c r="O157" s="338"/>
      <c r="P157" s="338"/>
      <c r="Q157" s="338"/>
      <c r="R157" s="338"/>
      <c r="S157" s="338"/>
      <c r="T157" s="338"/>
      <c r="U157" s="338"/>
      <c r="V157" s="338"/>
      <c r="X157" s="59"/>
    </row>
    <row r="158" spans="1:24" ht="16.5" thickTop="1" x14ac:dyDescent="0.25">
      <c r="B158" s="56" t="s">
        <v>543</v>
      </c>
      <c r="C158" s="54"/>
      <c r="D158" s="54"/>
      <c r="E158" s="54"/>
      <c r="F158" s="54"/>
      <c r="G158" s="45"/>
      <c r="H158" s="45"/>
      <c r="I158" s="45"/>
      <c r="J158" s="45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</row>
    <row r="159" spans="1:24" s="346" customFormat="1" x14ac:dyDescent="0.25">
      <c r="A159" s="343" t="s">
        <v>566</v>
      </c>
      <c r="B159" s="344"/>
      <c r="C159" s="20"/>
      <c r="D159" s="345"/>
      <c r="E159" s="345"/>
      <c r="F159" s="345"/>
      <c r="G159" s="21"/>
      <c r="H159" s="345"/>
      <c r="I159" s="345"/>
      <c r="J159" s="345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390"/>
    </row>
    <row r="160" spans="1:24" x14ac:dyDescent="0.25">
      <c r="B160" s="57"/>
      <c r="C160" s="57"/>
      <c r="D160" s="82"/>
      <c r="E160" s="57"/>
      <c r="F160" s="57"/>
      <c r="G160" s="385"/>
      <c r="H160" s="82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</row>
    <row r="161" spans="2:22" x14ac:dyDescent="0.25">
      <c r="C161" s="57"/>
      <c r="D161" s="82"/>
      <c r="E161" s="57"/>
      <c r="F161" s="57"/>
      <c r="H161" s="305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</row>
    <row r="162" spans="2:22" x14ac:dyDescent="0.25">
      <c r="B162" s="85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</row>
    <row r="163" spans="2:22" x14ac:dyDescent="0.25">
      <c r="B163" s="101" t="s">
        <v>509</v>
      </c>
      <c r="N163" s="57"/>
    </row>
    <row r="164" spans="2:22" x14ac:dyDescent="0.25">
      <c r="B164" s="10"/>
    </row>
    <row r="165" spans="2:22" x14ac:dyDescent="0.25">
      <c r="B165" s="10" t="s">
        <v>546</v>
      </c>
      <c r="C165" s="58"/>
      <c r="D165" s="58"/>
      <c r="E165" s="58"/>
      <c r="F165" s="58"/>
      <c r="G165" s="58"/>
      <c r="H165" s="58"/>
      <c r="I165" s="58"/>
      <c r="J165" s="58"/>
      <c r="K165" s="107"/>
      <c r="L165" s="107"/>
      <c r="M165" s="107"/>
      <c r="N165" s="107"/>
      <c r="O165" s="107"/>
      <c r="P165" s="107"/>
      <c r="Q165" s="107"/>
      <c r="R165" s="107"/>
      <c r="S165" s="107"/>
      <c r="T165" s="396"/>
      <c r="U165" s="396"/>
      <c r="V165" s="396"/>
    </row>
    <row r="166" spans="2:22" x14ac:dyDescent="0.25">
      <c r="B166" s="10" t="s">
        <v>547</v>
      </c>
      <c r="C166" s="58"/>
      <c r="D166" s="58"/>
      <c r="E166" s="58"/>
      <c r="F166" s="58"/>
      <c r="G166" s="58"/>
      <c r="H166" s="58"/>
      <c r="I166" s="58"/>
      <c r="J166" s="58"/>
      <c r="K166" s="107"/>
      <c r="L166" s="107"/>
      <c r="M166" s="107"/>
      <c r="N166" s="107"/>
      <c r="O166" s="107"/>
      <c r="P166" s="107"/>
      <c r="Q166" s="107"/>
      <c r="R166" s="107"/>
      <c r="S166" s="107"/>
      <c r="T166" s="396"/>
      <c r="U166" s="396"/>
      <c r="V166" s="396"/>
    </row>
    <row r="167" spans="2:22" x14ac:dyDescent="0.25">
      <c r="B167" s="10" t="s">
        <v>548</v>
      </c>
      <c r="C167" s="58"/>
      <c r="D167" s="58"/>
      <c r="E167" s="58"/>
      <c r="F167" s="58"/>
      <c r="G167" s="58"/>
      <c r="H167" s="58"/>
      <c r="I167" s="58"/>
      <c r="J167" s="58"/>
      <c r="K167" s="107"/>
      <c r="L167" s="107"/>
      <c r="M167" s="107"/>
      <c r="N167" s="107"/>
      <c r="O167" s="107"/>
      <c r="P167" s="107"/>
      <c r="Q167" s="107"/>
      <c r="R167" s="107"/>
      <c r="S167" s="107"/>
      <c r="T167" s="396"/>
      <c r="U167" s="396"/>
      <c r="V167" s="396"/>
    </row>
    <row r="168" spans="2:22" x14ac:dyDescent="0.25">
      <c r="B168" s="10" t="s">
        <v>567</v>
      </c>
      <c r="C168" s="58"/>
      <c r="D168" s="58"/>
      <c r="E168" s="58"/>
      <c r="F168" s="58"/>
      <c r="G168" s="58"/>
      <c r="H168" s="58"/>
      <c r="I168" s="58"/>
      <c r="J168" s="58"/>
      <c r="K168" s="107"/>
      <c r="L168" s="107"/>
      <c r="M168" s="107"/>
      <c r="N168" s="107"/>
      <c r="O168" s="107"/>
      <c r="P168" s="107"/>
      <c r="Q168" s="107"/>
      <c r="R168" s="107"/>
      <c r="S168" s="107"/>
      <c r="T168" s="396"/>
      <c r="U168" s="396"/>
      <c r="V168" s="396"/>
    </row>
    <row r="169" spans="2:22" x14ac:dyDescent="0.25">
      <c r="B169" s="10" t="s">
        <v>549</v>
      </c>
      <c r="C169" s="58"/>
      <c r="D169" s="58"/>
      <c r="E169" s="58"/>
      <c r="F169" s="58"/>
      <c r="G169" s="58"/>
      <c r="H169" s="58"/>
      <c r="I169" s="58"/>
      <c r="J169" s="58"/>
      <c r="K169" s="107"/>
      <c r="L169" s="107"/>
      <c r="M169" s="107"/>
      <c r="N169" s="107"/>
      <c r="O169" s="107"/>
      <c r="P169" s="107"/>
      <c r="Q169" s="107"/>
      <c r="R169" s="107"/>
      <c r="S169" s="107"/>
      <c r="T169" s="396"/>
      <c r="U169" s="396"/>
      <c r="V169" s="396"/>
    </row>
    <row r="170" spans="2:22" x14ac:dyDescent="0.25">
      <c r="B170" s="10" t="s">
        <v>568</v>
      </c>
      <c r="C170" s="58"/>
      <c r="D170" s="58"/>
      <c r="E170" s="58"/>
      <c r="F170" s="58"/>
      <c r="G170" s="58"/>
      <c r="H170" s="58"/>
      <c r="I170" s="58"/>
      <c r="J170" s="58"/>
      <c r="K170" s="107"/>
      <c r="L170" s="107"/>
      <c r="M170" s="107"/>
      <c r="N170" s="107"/>
      <c r="O170" s="107"/>
      <c r="P170" s="107"/>
      <c r="Q170" s="107"/>
      <c r="R170" s="107"/>
      <c r="S170" s="107"/>
      <c r="T170" s="396"/>
      <c r="U170" s="396"/>
      <c r="V170" s="396"/>
    </row>
    <row r="171" spans="2:22" x14ac:dyDescent="0.25">
      <c r="B171" s="10" t="s">
        <v>551</v>
      </c>
      <c r="C171" s="58"/>
      <c r="D171" s="58"/>
      <c r="E171" s="58"/>
      <c r="F171" s="58"/>
      <c r="G171" s="58"/>
      <c r="H171" s="58"/>
      <c r="I171" s="58"/>
      <c r="J171" s="58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</row>
    <row r="172" spans="2:22" x14ac:dyDescent="0.25">
      <c r="B172" s="10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</row>
    <row r="173" spans="2:22" x14ac:dyDescent="0.25">
      <c r="B173" s="10" t="s">
        <v>346</v>
      </c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</row>
    <row r="174" spans="2:22" x14ac:dyDescent="0.25">
      <c r="B174" s="10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</row>
    <row r="175" spans="2:22" x14ac:dyDescent="0.25">
      <c r="B175" s="10" t="s">
        <v>347</v>
      </c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</row>
    <row r="176" spans="2:22" x14ac:dyDescent="0.25">
      <c r="B176" s="10" t="s">
        <v>348</v>
      </c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</row>
    <row r="177" spans="2:22" x14ac:dyDescent="0.25">
      <c r="B177" s="10" t="s">
        <v>349</v>
      </c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</row>
    <row r="178" spans="2:22" x14ac:dyDescent="0.25">
      <c r="B178" s="10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</row>
    <row r="179" spans="2:22" x14ac:dyDescent="0.25">
      <c r="B179" s="10" t="s">
        <v>350</v>
      </c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</row>
    <row r="180" spans="2:22" x14ac:dyDescent="0.25">
      <c r="B180" s="10" t="s">
        <v>351</v>
      </c>
      <c r="C180" s="58"/>
      <c r="D180" s="58"/>
      <c r="E180" s="58"/>
      <c r="F180" s="58"/>
      <c r="G180" s="58"/>
      <c r="H180" s="58"/>
      <c r="I180" s="58"/>
      <c r="J180" s="58"/>
      <c r="K180" s="351"/>
      <c r="L180" s="351"/>
      <c r="M180" s="351"/>
      <c r="N180" s="351"/>
      <c r="O180" s="351"/>
      <c r="P180" s="351"/>
      <c r="Q180" s="351"/>
      <c r="R180" s="351"/>
      <c r="S180" s="351"/>
      <c r="T180" s="351"/>
      <c r="U180" s="351"/>
      <c r="V180" s="351"/>
    </row>
    <row r="181" spans="2:22" x14ac:dyDescent="0.25">
      <c r="B181" s="10" t="s">
        <v>352</v>
      </c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</row>
    <row r="182" spans="2:22" x14ac:dyDescent="0.25">
      <c r="B182" s="10" t="s">
        <v>353</v>
      </c>
      <c r="C182" s="58"/>
      <c r="D182" s="58"/>
      <c r="E182" s="58"/>
      <c r="F182" s="58"/>
      <c r="G182" s="58"/>
      <c r="H182" s="58"/>
      <c r="I182" s="58"/>
      <c r="J182" s="58"/>
      <c r="K182" s="351"/>
      <c r="L182" s="351"/>
      <c r="M182" s="351"/>
      <c r="N182" s="351"/>
      <c r="O182" s="351"/>
      <c r="P182" s="351"/>
      <c r="Q182" s="351"/>
      <c r="R182" s="351"/>
      <c r="S182" s="351"/>
      <c r="T182" s="351"/>
      <c r="U182" s="351"/>
      <c r="V182" s="351"/>
    </row>
    <row r="183" spans="2:22" x14ac:dyDescent="0.25">
      <c r="B183" s="10" t="s">
        <v>569</v>
      </c>
      <c r="C183" s="58"/>
      <c r="D183" s="58"/>
      <c r="E183" s="58"/>
      <c r="F183" s="58"/>
      <c r="G183" s="58"/>
      <c r="H183" s="58"/>
      <c r="I183" s="58"/>
      <c r="J183" s="58"/>
      <c r="K183" s="351"/>
      <c r="L183" s="351"/>
      <c r="M183" s="351"/>
      <c r="N183" s="351"/>
      <c r="O183" s="351"/>
      <c r="P183" s="351"/>
      <c r="Q183" s="351"/>
      <c r="R183" s="351"/>
      <c r="S183" s="351"/>
      <c r="T183" s="351"/>
      <c r="U183" s="351"/>
      <c r="V183" s="396"/>
    </row>
    <row r="184" spans="2:22" x14ac:dyDescent="0.25">
      <c r="B184" s="10" t="s">
        <v>354</v>
      </c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</row>
    <row r="185" spans="2:22" x14ac:dyDescent="0.25">
      <c r="B185" s="10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</row>
    <row r="186" spans="2:22" x14ac:dyDescent="0.25">
      <c r="B186" s="10" t="s">
        <v>355</v>
      </c>
      <c r="C186" s="58"/>
      <c r="D186" s="58"/>
      <c r="E186" s="58"/>
      <c r="F186" s="58"/>
      <c r="G186" s="58"/>
      <c r="H186" s="58"/>
      <c r="I186" s="58"/>
      <c r="J186" s="58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</row>
    <row r="187" spans="2:22" x14ac:dyDescent="0.25">
      <c r="B187" s="10" t="s">
        <v>356</v>
      </c>
      <c r="C187" s="58"/>
      <c r="D187" s="58"/>
      <c r="E187" s="58"/>
      <c r="F187" s="58"/>
      <c r="G187" s="58"/>
      <c r="H187" s="58"/>
      <c r="I187" s="58"/>
      <c r="J187" s="58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</row>
    <row r="188" spans="2:22" x14ac:dyDescent="0.25">
      <c r="B188" s="10" t="s">
        <v>357</v>
      </c>
      <c r="C188" s="58"/>
      <c r="D188" s="58"/>
      <c r="E188" s="58"/>
      <c r="F188" s="58"/>
      <c r="G188" s="58"/>
      <c r="H188" s="58"/>
      <c r="I188" s="58"/>
      <c r="J188" s="58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</row>
    <row r="189" spans="2:22" x14ac:dyDescent="0.25">
      <c r="B189" s="10" t="s">
        <v>358</v>
      </c>
      <c r="C189" s="58"/>
      <c r="D189" s="58"/>
      <c r="E189" s="58"/>
      <c r="F189" s="58"/>
      <c r="G189" s="58"/>
      <c r="H189" s="58"/>
      <c r="I189" s="58"/>
      <c r="J189" s="58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</row>
    <row r="190" spans="2:22" x14ac:dyDescent="0.25">
      <c r="B190" s="10" t="s">
        <v>359</v>
      </c>
      <c r="C190" s="58"/>
      <c r="D190" s="58"/>
      <c r="E190" s="58"/>
      <c r="F190" s="58"/>
      <c r="G190" s="58"/>
      <c r="H190" s="58"/>
      <c r="I190" s="58"/>
      <c r="J190" s="58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</row>
    <row r="191" spans="2:22" x14ac:dyDescent="0.25">
      <c r="B191" s="10" t="s">
        <v>360</v>
      </c>
      <c r="C191" s="58"/>
      <c r="D191" s="58"/>
      <c r="E191" s="58"/>
      <c r="F191" s="58"/>
      <c r="G191" s="58"/>
      <c r="H191" s="58"/>
      <c r="I191" s="58"/>
      <c r="J191" s="58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</row>
    <row r="192" spans="2:22" x14ac:dyDescent="0.25">
      <c r="B192" s="10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</row>
    <row r="193" spans="2:22" x14ac:dyDescent="0.25">
      <c r="B193" s="10" t="s">
        <v>361</v>
      </c>
      <c r="C193" s="58"/>
      <c r="D193" s="58"/>
      <c r="E193" s="58"/>
      <c r="F193" s="58"/>
      <c r="G193" s="322"/>
      <c r="H193" s="58"/>
      <c r="I193" s="58"/>
      <c r="J193" s="58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</row>
    <row r="194" spans="2:22" x14ac:dyDescent="0.25">
      <c r="B194" s="10" t="s">
        <v>362</v>
      </c>
      <c r="C194" s="58"/>
      <c r="D194" s="58"/>
      <c r="E194" s="58"/>
      <c r="F194" s="58"/>
      <c r="G194" s="322"/>
      <c r="H194" s="58"/>
      <c r="I194" s="58"/>
      <c r="J194" s="58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</row>
    <row r="195" spans="2:22" x14ac:dyDescent="0.25">
      <c r="B195" s="10" t="s">
        <v>363</v>
      </c>
      <c r="C195" s="58"/>
      <c r="D195" s="58"/>
      <c r="E195" s="58"/>
      <c r="F195" s="58"/>
      <c r="G195" s="322"/>
      <c r="H195" s="58"/>
      <c r="I195" s="58"/>
      <c r="J195" s="58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</row>
    <row r="196" spans="2:22" x14ac:dyDescent="0.25">
      <c r="B196" s="10" t="s">
        <v>364</v>
      </c>
      <c r="C196" s="58"/>
      <c r="D196" s="58"/>
      <c r="E196" s="58"/>
      <c r="F196" s="58"/>
      <c r="G196" s="322"/>
      <c r="H196" s="58"/>
      <c r="I196" s="58"/>
      <c r="J196" s="58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</row>
    <row r="197" spans="2:22" x14ac:dyDescent="0.25">
      <c r="B197" s="10" t="s">
        <v>365</v>
      </c>
      <c r="C197" s="58"/>
      <c r="D197" s="58"/>
      <c r="E197" s="58"/>
      <c r="F197" s="58"/>
      <c r="G197" s="322"/>
      <c r="H197" s="58"/>
      <c r="I197" s="58"/>
      <c r="J197" s="58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</row>
    <row r="198" spans="2:22" x14ac:dyDescent="0.25">
      <c r="B198" s="10"/>
      <c r="C198" s="58"/>
      <c r="D198" s="58"/>
      <c r="E198" s="58"/>
      <c r="F198" s="58"/>
      <c r="G198" s="322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</row>
    <row r="199" spans="2:22" x14ac:dyDescent="0.25">
      <c r="B199" s="10" t="s">
        <v>382</v>
      </c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</row>
    <row r="200" spans="2:22" x14ac:dyDescent="0.25">
      <c r="B200" s="10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</row>
    <row r="201" spans="2:22" x14ac:dyDescent="0.25">
      <c r="B201" s="10" t="s">
        <v>534</v>
      </c>
      <c r="C201" s="58"/>
      <c r="D201" s="58"/>
      <c r="E201" s="58"/>
      <c r="F201" s="58"/>
      <c r="G201" s="58"/>
      <c r="H201" s="58"/>
      <c r="I201" s="58"/>
      <c r="J201" s="58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</row>
    <row r="202" spans="2:22" x14ac:dyDescent="0.25">
      <c r="B202" s="10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</row>
    <row r="203" spans="2:22" x14ac:dyDescent="0.25">
      <c r="B203" s="10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</row>
    <row r="204" spans="2:22" x14ac:dyDescent="0.25">
      <c r="B204" s="10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</row>
    <row r="205" spans="2:22" x14ac:dyDescent="0.25">
      <c r="B205" s="10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</row>
    <row r="206" spans="2:22" x14ac:dyDescent="0.25">
      <c r="B206" s="10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</row>
    <row r="207" spans="2:22" x14ac:dyDescent="0.25">
      <c r="B207" s="10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</row>
    <row r="208" spans="2:22" x14ac:dyDescent="0.25">
      <c r="B208" s="10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</row>
    <row r="209" spans="2:22" x14ac:dyDescent="0.25">
      <c r="B209" s="102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</row>
    <row r="210" spans="2:22" x14ac:dyDescent="0.25"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</row>
    <row r="211" spans="2:22" x14ac:dyDescent="0.25"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</row>
    <row r="212" spans="2:22" x14ac:dyDescent="0.25"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</row>
    <row r="227" spans="3:3" x14ac:dyDescent="0.25">
      <c r="C227" s="104"/>
    </row>
    <row r="228" spans="3:3" x14ac:dyDescent="0.25">
      <c r="C228" s="104"/>
    </row>
    <row r="229" spans="3:3" x14ac:dyDescent="0.25">
      <c r="C229" s="104"/>
    </row>
    <row r="230" spans="3:3" x14ac:dyDescent="0.25">
      <c r="C230" s="104"/>
    </row>
    <row r="231" spans="3:3" x14ac:dyDescent="0.25">
      <c r="C231" s="104"/>
    </row>
    <row r="232" spans="3:3" x14ac:dyDescent="0.25">
      <c r="C232" s="104"/>
    </row>
    <row r="233" spans="3:3" x14ac:dyDescent="0.25">
      <c r="C233" s="104"/>
    </row>
    <row r="234" spans="3:3" x14ac:dyDescent="0.25">
      <c r="C234" s="104"/>
    </row>
    <row r="235" spans="3:3" x14ac:dyDescent="0.25">
      <c r="C235" s="104"/>
    </row>
    <row r="236" spans="3:3" x14ac:dyDescent="0.25">
      <c r="C236" s="104"/>
    </row>
    <row r="237" spans="3:3" x14ac:dyDescent="0.25">
      <c r="C237" s="104"/>
    </row>
    <row r="238" spans="3:3" x14ac:dyDescent="0.25">
      <c r="C238" s="104"/>
    </row>
  </sheetData>
  <dataValidations count="1">
    <dataValidation type="list" allowBlank="1" showInputMessage="1" showErrorMessage="1" sqref="B5" xr:uid="{00000000-0002-0000-0900-000000000000}">
      <formula1>$B$227:$B$238</formula1>
    </dataValidation>
  </dataValidations>
  <pageMargins left="0.51181102362204722" right="0.31496062992125984" top="0.35433070866141736" bottom="0.43307086614173229" header="0.31496062992125984" footer="0.31496062992125984"/>
  <pageSetup paperSize="9" scale="62" fitToHeight="6" orientation="portrait" r:id="rId1"/>
  <headerFooter>
    <oddFooter>&amp;R&amp;D 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rgb="FFFF99FF"/>
  </sheetPr>
  <dimension ref="B1:Q67"/>
  <sheetViews>
    <sheetView zoomScale="85" zoomScaleNormal="85" workbookViewId="0">
      <pane xSplit="2" ySplit="7" topLeftCell="C8" activePane="bottomRight" state="frozen"/>
      <selection activeCell="L563" sqref="M563"/>
      <selection pane="topRight" activeCell="L563" sqref="M563"/>
      <selection pane="bottomLeft" activeCell="L563" sqref="M563"/>
      <selection pane="bottomRight" activeCell="C8" sqref="C8:N56"/>
    </sheetView>
  </sheetViews>
  <sheetFormatPr defaultColWidth="9.140625" defaultRowHeight="15" x14ac:dyDescent="0.25"/>
  <cols>
    <col min="1" max="1" width="9.140625" style="3"/>
    <col min="2" max="2" width="32.140625" style="3" bestFit="1" customWidth="1"/>
    <col min="3" max="3" width="12.140625" style="3" bestFit="1" customWidth="1"/>
    <col min="4" max="8" width="12.5703125" style="3" customWidth="1"/>
    <col min="9" max="9" width="13.7109375" style="3" customWidth="1"/>
    <col min="10" max="14" width="12.5703125" style="3" customWidth="1"/>
    <col min="15" max="15" width="9.140625" style="63"/>
    <col min="16" max="16384" width="9.140625" style="3"/>
  </cols>
  <sheetData>
    <row r="1" spans="2:15" ht="18.75" x14ac:dyDescent="0.3">
      <c r="B1" s="2">
        <f>'P&amp;L Month'!B1</f>
        <v>0</v>
      </c>
      <c r="O1" s="62"/>
    </row>
    <row r="2" spans="2:15" ht="18.75" x14ac:dyDescent="0.3">
      <c r="B2" s="2"/>
      <c r="O2" s="62"/>
    </row>
    <row r="3" spans="2:15" ht="18.75" x14ac:dyDescent="0.3">
      <c r="B3" s="2" t="s">
        <v>313</v>
      </c>
      <c r="F3" s="57"/>
      <c r="O3" s="62"/>
    </row>
    <row r="4" spans="2:15" ht="18.75" x14ac:dyDescent="0.3">
      <c r="B4" s="2"/>
      <c r="L4" s="57"/>
      <c r="O4" s="62"/>
    </row>
    <row r="5" spans="2:15" ht="18.75" x14ac:dyDescent="0.3">
      <c r="B5" s="4"/>
      <c r="C5" s="5"/>
      <c r="D5" s="5"/>
      <c r="E5" s="5"/>
      <c r="F5" s="5"/>
      <c r="G5" s="306"/>
      <c r="H5" s="5"/>
      <c r="I5" s="5"/>
      <c r="J5" s="5"/>
      <c r="K5" s="5"/>
      <c r="L5" s="320"/>
      <c r="M5" s="320"/>
      <c r="N5" s="5"/>
      <c r="O5" s="62"/>
    </row>
    <row r="6" spans="2:15" ht="18.75" x14ac:dyDescent="0.3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2"/>
    </row>
    <row r="7" spans="2:15" ht="15.75" x14ac:dyDescent="0.25">
      <c r="B7" s="6"/>
      <c r="C7" s="9" t="s">
        <v>215</v>
      </c>
      <c r="D7" s="9" t="s">
        <v>216</v>
      </c>
      <c r="E7" s="9" t="s">
        <v>217</v>
      </c>
      <c r="F7" s="9" t="s">
        <v>218</v>
      </c>
      <c r="G7" s="9" t="s">
        <v>219</v>
      </c>
      <c r="H7" s="9" t="s">
        <v>220</v>
      </c>
      <c r="I7" s="9" t="s">
        <v>221</v>
      </c>
      <c r="J7" s="9" t="s">
        <v>222</v>
      </c>
      <c r="K7" s="9" t="s">
        <v>223</v>
      </c>
      <c r="L7" s="9" t="s">
        <v>224</v>
      </c>
      <c r="M7" s="9" t="s">
        <v>225</v>
      </c>
      <c r="N7" s="9" t="s">
        <v>226</v>
      </c>
      <c r="O7" s="62">
        <v>1</v>
      </c>
    </row>
    <row r="8" spans="2:15" x14ac:dyDescent="0.25">
      <c r="B8" s="10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62">
        <v>2</v>
      </c>
    </row>
    <row r="9" spans="2:15" ht="18.75" x14ac:dyDescent="0.3">
      <c r="B9" s="15" t="s">
        <v>14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62">
        <v>3</v>
      </c>
    </row>
    <row r="10" spans="2:15" x14ac:dyDescent="0.25">
      <c r="B10" s="19" t="s">
        <v>5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62">
        <v>4</v>
      </c>
    </row>
    <row r="11" spans="2:15" x14ac:dyDescent="0.25">
      <c r="B11" s="19" t="s">
        <v>6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62">
        <v>5</v>
      </c>
    </row>
    <row r="12" spans="2:15" x14ac:dyDescent="0.25">
      <c r="B12" s="19" t="s">
        <v>7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62">
        <v>6</v>
      </c>
    </row>
    <row r="13" spans="2:15" x14ac:dyDescent="0.25">
      <c r="B13" s="19" t="s">
        <v>8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62">
        <v>7</v>
      </c>
    </row>
    <row r="14" spans="2:15" x14ac:dyDescent="0.25">
      <c r="B14" s="19" t="s">
        <v>308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62">
        <v>8</v>
      </c>
    </row>
    <row r="15" spans="2:15" ht="18.75" x14ac:dyDescent="0.3">
      <c r="B15" s="15" t="s">
        <v>15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62">
        <v>10</v>
      </c>
    </row>
    <row r="16" spans="2:15" x14ac:dyDescent="0.25">
      <c r="B16" s="19" t="s">
        <v>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62">
        <v>11</v>
      </c>
    </row>
    <row r="17" spans="2:17" x14ac:dyDescent="0.25">
      <c r="B17" s="19" t="s">
        <v>330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62">
        <v>12</v>
      </c>
    </row>
    <row r="18" spans="2:17" ht="18.75" x14ac:dyDescent="0.3">
      <c r="B18" s="15" t="s">
        <v>297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62">
        <v>15</v>
      </c>
    </row>
    <row r="19" spans="2:17" x14ac:dyDescent="0.25">
      <c r="B19" s="19" t="s">
        <v>309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62">
        <v>16</v>
      </c>
    </row>
    <row r="20" spans="2:17" ht="18.75" x14ac:dyDescent="0.3">
      <c r="B20" s="15" t="s">
        <v>229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62">
        <v>23</v>
      </c>
    </row>
    <row r="21" spans="2:17" ht="18.75" x14ac:dyDescent="0.3">
      <c r="B21" s="23"/>
      <c r="C21" s="386"/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62">
        <v>26</v>
      </c>
    </row>
    <row r="22" spans="2:17" ht="18.75" x14ac:dyDescent="0.3">
      <c r="B22" s="15" t="s">
        <v>230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62">
        <v>27</v>
      </c>
    </row>
    <row r="23" spans="2:17" x14ac:dyDescent="0.25">
      <c r="B23" s="19" t="s">
        <v>5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62">
        <v>28</v>
      </c>
    </row>
    <row r="24" spans="2:17" x14ac:dyDescent="0.25">
      <c r="B24" s="19" t="s">
        <v>6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62">
        <v>29</v>
      </c>
    </row>
    <row r="25" spans="2:17" x14ac:dyDescent="0.25">
      <c r="B25" s="19" t="s">
        <v>7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62"/>
    </row>
    <row r="26" spans="2:17" x14ac:dyDescent="0.25">
      <c r="B26" s="19" t="s">
        <v>8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62">
        <v>31</v>
      </c>
    </row>
    <row r="27" spans="2:17" x14ac:dyDescent="0.25">
      <c r="B27" s="19" t="s">
        <v>308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62">
        <v>32</v>
      </c>
    </row>
    <row r="28" spans="2:17" ht="15.75" x14ac:dyDescent="0.25">
      <c r="B28" s="32" t="s">
        <v>254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62">
        <v>34</v>
      </c>
    </row>
    <row r="29" spans="2:17" ht="18.75" x14ac:dyDescent="0.3">
      <c r="B29" s="15" t="s">
        <v>231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62">
        <v>35</v>
      </c>
    </row>
    <row r="30" spans="2:17" x14ac:dyDescent="0.25">
      <c r="B30" s="19" t="s">
        <v>5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62">
        <v>36</v>
      </c>
    </row>
    <row r="31" spans="2:17" x14ac:dyDescent="0.25">
      <c r="B31" s="19" t="s">
        <v>6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62">
        <v>37</v>
      </c>
      <c r="P31" s="57"/>
      <c r="Q31" s="57"/>
    </row>
    <row r="32" spans="2:17" ht="15.75" x14ac:dyDescent="0.25">
      <c r="B32" s="32" t="s">
        <v>255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62">
        <v>40</v>
      </c>
    </row>
    <row r="33" spans="2:15" ht="18.75" x14ac:dyDescent="0.3">
      <c r="B33" s="15" t="s">
        <v>310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62">
        <v>41</v>
      </c>
    </row>
    <row r="34" spans="2:15" x14ac:dyDescent="0.25">
      <c r="B34" s="19" t="s">
        <v>309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62">
        <v>42</v>
      </c>
    </row>
    <row r="35" spans="2:15" ht="15.75" x14ac:dyDescent="0.25">
      <c r="B35" s="32" t="s">
        <v>314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62">
        <v>49</v>
      </c>
    </row>
    <row r="36" spans="2:15" ht="18.75" x14ac:dyDescent="0.3">
      <c r="B36" s="15" t="s">
        <v>232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62">
        <v>50</v>
      </c>
    </row>
    <row r="37" spans="2:15" ht="15.75" x14ac:dyDescent="0.25">
      <c r="B37" s="32" t="s">
        <v>256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62">
        <v>51</v>
      </c>
    </row>
    <row r="38" spans="2:15" x14ac:dyDescent="0.25"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</row>
    <row r="39" spans="2:15" x14ac:dyDescent="0.25">
      <c r="D39" s="305"/>
      <c r="E39" s="305"/>
      <c r="F39" s="325"/>
      <c r="H39" s="82"/>
      <c r="I39" s="317"/>
    </row>
    <row r="40" spans="2:15" x14ac:dyDescent="0.25">
      <c r="C40" s="60"/>
      <c r="F40" s="60"/>
      <c r="I40" s="57"/>
    </row>
    <row r="42" spans="2:15" x14ac:dyDescent="0.25">
      <c r="C42" s="307"/>
    </row>
    <row r="43" spans="2:15" x14ac:dyDescent="0.25">
      <c r="C43" s="307"/>
    </row>
    <row r="44" spans="2:15" x14ac:dyDescent="0.25">
      <c r="C44" s="307"/>
    </row>
    <row r="45" spans="2:15" x14ac:dyDescent="0.25">
      <c r="C45" s="307"/>
    </row>
    <row r="46" spans="2:15" x14ac:dyDescent="0.25">
      <c r="C46" s="307"/>
    </row>
    <row r="47" spans="2:15" x14ac:dyDescent="0.25">
      <c r="C47" s="307"/>
    </row>
    <row r="48" spans="2:15" x14ac:dyDescent="0.25">
      <c r="C48" s="307"/>
    </row>
    <row r="49" spans="3:3" x14ac:dyDescent="0.25">
      <c r="C49" s="307"/>
    </row>
    <row r="50" spans="3:3" x14ac:dyDescent="0.25">
      <c r="C50" s="307"/>
    </row>
    <row r="51" spans="3:3" x14ac:dyDescent="0.25">
      <c r="C51" s="307"/>
    </row>
    <row r="52" spans="3:3" x14ac:dyDescent="0.25">
      <c r="C52" s="307"/>
    </row>
    <row r="53" spans="3:3" x14ac:dyDescent="0.25">
      <c r="C53" s="307"/>
    </row>
    <row r="54" spans="3:3" x14ac:dyDescent="0.25">
      <c r="C54" s="307"/>
    </row>
    <row r="55" spans="3:3" x14ac:dyDescent="0.25">
      <c r="C55" s="307"/>
    </row>
    <row r="56" spans="3:3" x14ac:dyDescent="0.25">
      <c r="C56" s="307"/>
    </row>
    <row r="57" spans="3:3" x14ac:dyDescent="0.25">
      <c r="C57" s="307"/>
    </row>
    <row r="58" spans="3:3" x14ac:dyDescent="0.25">
      <c r="C58" s="307"/>
    </row>
    <row r="59" spans="3:3" x14ac:dyDescent="0.25">
      <c r="C59" s="307"/>
    </row>
    <row r="60" spans="3:3" x14ac:dyDescent="0.25">
      <c r="C60" s="307"/>
    </row>
    <row r="61" spans="3:3" x14ac:dyDescent="0.25">
      <c r="C61" s="307"/>
    </row>
    <row r="62" spans="3:3" x14ac:dyDescent="0.25">
      <c r="C62" s="307"/>
    </row>
    <row r="63" spans="3:3" x14ac:dyDescent="0.25">
      <c r="C63" s="307"/>
    </row>
    <row r="64" spans="3:3" x14ac:dyDescent="0.25">
      <c r="C64" s="307"/>
    </row>
    <row r="65" spans="3:3" x14ac:dyDescent="0.25">
      <c r="C65" s="307"/>
    </row>
    <row r="66" spans="3:3" x14ac:dyDescent="0.25">
      <c r="C66" s="307"/>
    </row>
    <row r="67" spans="3:3" x14ac:dyDescent="0.25">
      <c r="C67" s="307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>
    <tabColor rgb="FFFF99FF"/>
    <pageSetUpPr fitToPage="1"/>
  </sheetPr>
  <dimension ref="A1:V102"/>
  <sheetViews>
    <sheetView zoomScale="85" zoomScaleNormal="85" workbookViewId="0">
      <pane xSplit="2" ySplit="7" topLeftCell="C8" activePane="bottomRight" state="frozen"/>
      <selection activeCell="L563" sqref="M563"/>
      <selection pane="topRight" activeCell="L563" sqref="M563"/>
      <selection pane="bottomLeft" activeCell="L563" sqref="M563"/>
      <selection pane="bottomRight" activeCell="C8" sqref="C8:S97"/>
    </sheetView>
  </sheetViews>
  <sheetFormatPr defaultColWidth="8.85546875" defaultRowHeight="15" outlineLevelCol="1" x14ac:dyDescent="0.25"/>
  <cols>
    <col min="1" max="1" width="10.28515625" style="1" bestFit="1" customWidth="1" outlineLevel="1"/>
    <col min="2" max="2" width="45.140625" style="3" bestFit="1" customWidth="1"/>
    <col min="3" max="4" width="13.42578125" style="3" bestFit="1" customWidth="1"/>
    <col min="5" max="5" width="13.42578125" style="3" customWidth="1"/>
    <col min="6" max="6" width="13.42578125" style="3" bestFit="1" customWidth="1"/>
    <col min="7" max="9" width="13.85546875" style="3" bestFit="1" customWidth="1"/>
    <col min="10" max="10" width="13.42578125" style="3" bestFit="1" customWidth="1"/>
    <col min="11" max="11" width="12.85546875" style="3" bestFit="1" customWidth="1"/>
    <col min="12" max="13" width="13.42578125" style="3" bestFit="1" customWidth="1"/>
    <col min="14" max="14" width="12.85546875" style="3" customWidth="1"/>
    <col min="15" max="15" width="13.42578125" style="3" bestFit="1" customWidth="1"/>
    <col min="16" max="16" width="13" style="3" bestFit="1" customWidth="1"/>
    <col min="17" max="18" width="13.42578125" style="3" bestFit="1" customWidth="1"/>
    <col min="19" max="19" width="3.140625" style="63" bestFit="1" customWidth="1"/>
    <col min="20" max="20" width="16.7109375" style="3" bestFit="1" customWidth="1"/>
    <col min="21" max="21" width="13.7109375" style="3" bestFit="1" customWidth="1"/>
    <col min="22" max="16384" width="8.85546875" style="3"/>
  </cols>
  <sheetData>
    <row r="1" spans="1:19" ht="18.75" x14ac:dyDescent="0.3">
      <c r="B1" s="2">
        <f>'P&amp;L Month'!B1</f>
        <v>0</v>
      </c>
    </row>
    <row r="2" spans="1:19" ht="18.75" x14ac:dyDescent="0.3">
      <c r="B2" s="2"/>
      <c r="G2" s="82"/>
    </row>
    <row r="3" spans="1:19" ht="18.75" x14ac:dyDescent="0.3">
      <c r="B3" s="2" t="s">
        <v>121</v>
      </c>
      <c r="J3" s="318"/>
      <c r="O3" s="82"/>
      <c r="P3" s="318"/>
      <c r="Q3" s="318"/>
    </row>
    <row r="4" spans="1:19" ht="18.75" x14ac:dyDescent="0.3">
      <c r="B4" s="4"/>
      <c r="N4" s="305"/>
      <c r="O4" s="82"/>
      <c r="Q4" s="57"/>
    </row>
    <row r="5" spans="1:19" ht="18.75" x14ac:dyDescent="0.3">
      <c r="B5" s="4" t="str">
        <f>+'P&amp;L Month'!B5</f>
        <v>June</v>
      </c>
      <c r="J5" s="57"/>
      <c r="L5" s="82"/>
      <c r="N5" s="305"/>
    </row>
    <row r="6" spans="1:19" ht="18.75" x14ac:dyDescent="0.3">
      <c r="B6" s="4"/>
      <c r="K6" s="391"/>
    </row>
    <row r="7" spans="1:19" ht="15.75" x14ac:dyDescent="0.25">
      <c r="B7" s="6"/>
      <c r="C7" s="65" t="s">
        <v>1</v>
      </c>
      <c r="D7" s="66" t="s">
        <v>2</v>
      </c>
      <c r="E7" s="66" t="s">
        <v>3</v>
      </c>
      <c r="F7" s="67" t="s">
        <v>214</v>
      </c>
      <c r="G7" s="75" t="s">
        <v>215</v>
      </c>
      <c r="H7" s="75" t="s">
        <v>216</v>
      </c>
      <c r="I7" s="75" t="s">
        <v>217</v>
      </c>
      <c r="J7" s="75" t="s">
        <v>218</v>
      </c>
      <c r="K7" s="75" t="s">
        <v>219</v>
      </c>
      <c r="L7" s="75" t="s">
        <v>220</v>
      </c>
      <c r="M7" s="75" t="s">
        <v>221</v>
      </c>
      <c r="N7" s="75" t="s">
        <v>222</v>
      </c>
      <c r="O7" s="75" t="s">
        <v>223</v>
      </c>
      <c r="P7" s="75" t="s">
        <v>224</v>
      </c>
      <c r="Q7" s="75" t="s">
        <v>225</v>
      </c>
      <c r="R7" s="75" t="s">
        <v>226</v>
      </c>
      <c r="S7" s="62">
        <v>1</v>
      </c>
    </row>
    <row r="8" spans="1:19" x14ac:dyDescent="0.25">
      <c r="B8" s="10"/>
      <c r="C8" s="68"/>
      <c r="D8" s="11"/>
      <c r="E8" s="11"/>
      <c r="F8" s="69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62"/>
    </row>
    <row r="9" spans="1:19" ht="18.75" x14ac:dyDescent="0.3">
      <c r="B9" s="15" t="s">
        <v>134</v>
      </c>
      <c r="C9" s="70"/>
      <c r="D9" s="70"/>
      <c r="E9" s="70"/>
      <c r="F9" s="70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62"/>
    </row>
    <row r="10" spans="1:19" x14ac:dyDescent="0.25">
      <c r="A10" s="1" t="s">
        <v>127</v>
      </c>
      <c r="B10" s="19" t="s">
        <v>122</v>
      </c>
      <c r="C10" s="71"/>
      <c r="D10" s="71"/>
      <c r="E10" s="71"/>
      <c r="F10" s="7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62"/>
    </row>
    <row r="11" spans="1:19" x14ac:dyDescent="0.25">
      <c r="A11" s="1" t="s">
        <v>131</v>
      </c>
      <c r="B11" s="19" t="s">
        <v>123</v>
      </c>
      <c r="C11" s="71"/>
      <c r="D11" s="71"/>
      <c r="E11" s="71"/>
      <c r="F11" s="71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62"/>
    </row>
    <row r="12" spans="1:19" x14ac:dyDescent="0.25">
      <c r="A12" s="1" t="s">
        <v>128</v>
      </c>
      <c r="B12" s="19" t="s">
        <v>124</v>
      </c>
      <c r="C12" s="71"/>
      <c r="D12" s="71"/>
      <c r="E12" s="71"/>
      <c r="F12" s="71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62"/>
    </row>
    <row r="13" spans="1:19" x14ac:dyDescent="0.25">
      <c r="A13" s="1" t="s">
        <v>129</v>
      </c>
      <c r="B13" s="19" t="s">
        <v>125</v>
      </c>
      <c r="C13" s="71"/>
      <c r="D13" s="71"/>
      <c r="E13" s="71"/>
      <c r="F13" s="71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62"/>
    </row>
    <row r="14" spans="1:19" x14ac:dyDescent="0.25">
      <c r="A14" s="1" t="s">
        <v>130</v>
      </c>
      <c r="B14" s="19" t="s">
        <v>126</v>
      </c>
      <c r="C14" s="71"/>
      <c r="D14" s="71"/>
      <c r="E14" s="71"/>
      <c r="F14" s="71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62"/>
    </row>
    <row r="15" spans="1:19" x14ac:dyDescent="0.25">
      <c r="A15" s="1" t="s">
        <v>132</v>
      </c>
      <c r="B15" s="19" t="s">
        <v>89</v>
      </c>
      <c r="C15" s="71"/>
      <c r="D15" s="71"/>
      <c r="E15" s="71"/>
      <c r="F15" s="71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62"/>
    </row>
    <row r="16" spans="1:19" ht="18.75" x14ac:dyDescent="0.3">
      <c r="B16" s="15" t="s">
        <v>135</v>
      </c>
      <c r="C16" s="70"/>
      <c r="D16" s="70"/>
      <c r="E16" s="70"/>
      <c r="F16" s="70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62"/>
    </row>
    <row r="17" spans="1:22" x14ac:dyDescent="0.25">
      <c r="A17" s="1" t="s">
        <v>133</v>
      </c>
      <c r="B17" s="19" t="s">
        <v>136</v>
      </c>
      <c r="C17" s="71"/>
      <c r="D17" s="71"/>
      <c r="E17" s="71"/>
      <c r="F17" s="71"/>
      <c r="G17" s="22"/>
      <c r="H17" s="22"/>
      <c r="I17" s="22"/>
      <c r="J17" s="22"/>
      <c r="K17" s="77"/>
      <c r="L17" s="77"/>
      <c r="M17" s="77"/>
      <c r="N17" s="77"/>
      <c r="O17" s="77"/>
      <c r="P17" s="77"/>
      <c r="Q17" s="77"/>
      <c r="R17" s="77"/>
      <c r="S17" s="62"/>
    </row>
    <row r="18" spans="1:22" ht="19.5" thickBot="1" x14ac:dyDescent="0.35">
      <c r="B18" s="28" t="s">
        <v>244</v>
      </c>
      <c r="C18" s="72"/>
      <c r="D18" s="72"/>
      <c r="E18" s="72"/>
      <c r="F18" s="72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62"/>
    </row>
    <row r="19" spans="1:22" ht="16.5" thickTop="1" x14ac:dyDescent="0.25">
      <c r="B19" s="37"/>
      <c r="C19" s="73"/>
      <c r="D19" s="73"/>
      <c r="E19" s="73"/>
      <c r="F19" s="73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62"/>
      <c r="T19" s="57"/>
      <c r="U19" s="57"/>
    </row>
    <row r="20" spans="1:22" ht="18.75" x14ac:dyDescent="0.3">
      <c r="B20" s="15" t="s">
        <v>137</v>
      </c>
      <c r="C20" s="70"/>
      <c r="D20" s="70"/>
      <c r="E20" s="70"/>
      <c r="F20" s="70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62"/>
      <c r="T20" s="82"/>
      <c r="U20" s="82"/>
    </row>
    <row r="21" spans="1:22" x14ac:dyDescent="0.25">
      <c r="A21" s="1" t="s">
        <v>142</v>
      </c>
      <c r="B21" s="19" t="s">
        <v>138</v>
      </c>
      <c r="C21" s="71"/>
      <c r="D21" s="71"/>
      <c r="E21" s="71"/>
      <c r="F21" s="71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62"/>
      <c r="T21" s="82"/>
      <c r="U21" s="305"/>
      <c r="V21" s="57"/>
    </row>
    <row r="22" spans="1:22" x14ac:dyDescent="0.25">
      <c r="A22" s="1" t="s">
        <v>144</v>
      </c>
      <c r="B22" s="19" t="s">
        <v>139</v>
      </c>
      <c r="C22" s="71"/>
      <c r="D22" s="71"/>
      <c r="E22" s="71"/>
      <c r="F22" s="71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62"/>
      <c r="T22" s="82"/>
      <c r="U22" s="305"/>
    </row>
    <row r="23" spans="1:22" x14ac:dyDescent="0.25">
      <c r="A23" s="1" t="s">
        <v>143</v>
      </c>
      <c r="B23" s="19" t="s">
        <v>140</v>
      </c>
      <c r="C23" s="71"/>
      <c r="D23" s="71"/>
      <c r="E23" s="71"/>
      <c r="F23" s="71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62"/>
      <c r="T23" s="82"/>
      <c r="U23" s="305"/>
      <c r="V23" s="57"/>
    </row>
    <row r="24" spans="1:22" x14ac:dyDescent="0.25">
      <c r="A24" s="1" t="s">
        <v>145</v>
      </c>
      <c r="B24" s="19" t="s">
        <v>141</v>
      </c>
      <c r="C24" s="71"/>
      <c r="D24" s="71"/>
      <c r="E24" s="71"/>
      <c r="F24" s="71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62"/>
      <c r="T24" s="59"/>
      <c r="U24" s="341"/>
    </row>
    <row r="25" spans="1:22" ht="18.75" x14ac:dyDescent="0.3">
      <c r="B25" s="15" t="s">
        <v>146</v>
      </c>
      <c r="C25" s="16"/>
      <c r="D25" s="16"/>
      <c r="E25" s="16"/>
      <c r="F25" s="16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62"/>
      <c r="U25" s="341"/>
    </row>
    <row r="26" spans="1:22" x14ac:dyDescent="0.25">
      <c r="A26" s="1" t="s">
        <v>148</v>
      </c>
      <c r="B26" s="19" t="s">
        <v>147</v>
      </c>
      <c r="C26" s="71"/>
      <c r="D26" s="71"/>
      <c r="E26" s="71"/>
      <c r="F26" s="71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62"/>
      <c r="T26" s="82"/>
      <c r="U26" s="341"/>
    </row>
    <row r="27" spans="1:22" x14ac:dyDescent="0.25">
      <c r="A27" s="1" t="s">
        <v>149</v>
      </c>
      <c r="B27" s="19" t="s">
        <v>106</v>
      </c>
      <c r="C27" s="71"/>
      <c r="D27" s="71"/>
      <c r="E27" s="71"/>
      <c r="F27" s="71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62"/>
      <c r="T27" s="394"/>
    </row>
    <row r="28" spans="1:22" x14ac:dyDescent="0.25">
      <c r="A28" s="1" t="s">
        <v>295</v>
      </c>
      <c r="B28" s="19" t="s">
        <v>305</v>
      </c>
      <c r="C28" s="71"/>
      <c r="D28" s="71"/>
      <c r="E28" s="71"/>
      <c r="F28" s="71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62"/>
    </row>
    <row r="29" spans="1:22" ht="18.75" x14ac:dyDescent="0.3">
      <c r="B29" s="15" t="s">
        <v>150</v>
      </c>
      <c r="C29" s="70"/>
      <c r="D29" s="70"/>
      <c r="E29" s="70"/>
      <c r="F29" s="70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62"/>
      <c r="U29" s="60"/>
    </row>
    <row r="30" spans="1:22" x14ac:dyDescent="0.25">
      <c r="A30" s="1" t="s">
        <v>157</v>
      </c>
      <c r="B30" s="19" t="s">
        <v>151</v>
      </c>
      <c r="C30" s="71"/>
      <c r="D30" s="71"/>
      <c r="E30" s="71"/>
      <c r="F30" s="71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62"/>
    </row>
    <row r="31" spans="1:22" x14ac:dyDescent="0.25">
      <c r="A31" s="1" t="s">
        <v>158</v>
      </c>
      <c r="B31" s="19" t="s">
        <v>152</v>
      </c>
      <c r="C31" s="71"/>
      <c r="D31" s="71"/>
      <c r="E31" s="71"/>
      <c r="F31" s="7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62"/>
      <c r="U31" s="318"/>
      <c r="V31" s="61"/>
    </row>
    <row r="32" spans="1:22" x14ac:dyDescent="0.25">
      <c r="A32" s="1" t="s">
        <v>159</v>
      </c>
      <c r="B32" s="19" t="s">
        <v>153</v>
      </c>
      <c r="C32" s="71"/>
      <c r="D32" s="71"/>
      <c r="E32" s="71"/>
      <c r="F32" s="71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62"/>
      <c r="T32" s="324"/>
      <c r="U32" s="318"/>
      <c r="V32" s="61"/>
    </row>
    <row r="33" spans="1:22" x14ac:dyDescent="0.25">
      <c r="A33" s="1" t="s">
        <v>160</v>
      </c>
      <c r="B33" s="19" t="s">
        <v>154</v>
      </c>
      <c r="C33" s="71"/>
      <c r="D33" s="71"/>
      <c r="E33" s="71"/>
      <c r="F33" s="71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62"/>
      <c r="T33" s="324"/>
      <c r="U33" s="318"/>
      <c r="V33" s="61"/>
    </row>
    <row r="34" spans="1:22" x14ac:dyDescent="0.25">
      <c r="A34" s="1" t="s">
        <v>161</v>
      </c>
      <c r="B34" s="19" t="s">
        <v>155</v>
      </c>
      <c r="C34" s="71"/>
      <c r="D34" s="71"/>
      <c r="E34" s="71"/>
      <c r="F34" s="71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62"/>
    </row>
    <row r="35" spans="1:22" x14ac:dyDescent="0.25">
      <c r="A35" s="1" t="s">
        <v>162</v>
      </c>
      <c r="B35" s="19" t="s">
        <v>156</v>
      </c>
      <c r="C35" s="71"/>
      <c r="D35" s="71"/>
      <c r="E35" s="71"/>
      <c r="F35" s="71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62"/>
    </row>
    <row r="36" spans="1:22" ht="18.75" x14ac:dyDescent="0.3">
      <c r="B36" s="15" t="s">
        <v>163</v>
      </c>
      <c r="C36" s="70"/>
      <c r="D36" s="70"/>
      <c r="E36" s="70"/>
      <c r="F36" s="70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62"/>
    </row>
    <row r="37" spans="1:22" x14ac:dyDescent="0.25">
      <c r="A37" s="1" t="s">
        <v>165</v>
      </c>
      <c r="B37" s="19" t="s">
        <v>164</v>
      </c>
      <c r="C37" s="71"/>
      <c r="D37" s="71"/>
      <c r="E37" s="71"/>
      <c r="F37" s="71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62"/>
    </row>
    <row r="38" spans="1:22" x14ac:dyDescent="0.25">
      <c r="A38" s="1" t="s">
        <v>166</v>
      </c>
      <c r="B38" s="19" t="s">
        <v>167</v>
      </c>
      <c r="C38" s="71"/>
      <c r="D38" s="71"/>
      <c r="E38" s="71"/>
      <c r="F38" s="71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62"/>
    </row>
    <row r="39" spans="1:22" ht="18.75" x14ac:dyDescent="0.3">
      <c r="B39" s="15" t="s">
        <v>168</v>
      </c>
      <c r="C39" s="70"/>
      <c r="D39" s="70"/>
      <c r="E39" s="70"/>
      <c r="F39" s="70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62"/>
    </row>
    <row r="40" spans="1:22" x14ac:dyDescent="0.25">
      <c r="A40" s="1" t="s">
        <v>170</v>
      </c>
      <c r="B40" s="19" t="s">
        <v>168</v>
      </c>
      <c r="C40" s="71"/>
      <c r="D40" s="71"/>
      <c r="E40" s="71"/>
      <c r="F40" s="71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62"/>
    </row>
    <row r="41" spans="1:22" x14ac:dyDescent="0.25">
      <c r="A41" s="1" t="s">
        <v>171</v>
      </c>
      <c r="B41" s="19" t="s">
        <v>169</v>
      </c>
      <c r="C41" s="71"/>
      <c r="D41" s="71"/>
      <c r="E41" s="71"/>
      <c r="F41" s="71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62"/>
    </row>
    <row r="42" spans="1:22" ht="19.5" thickBot="1" x14ac:dyDescent="0.35">
      <c r="B42" s="28" t="s">
        <v>245</v>
      </c>
      <c r="C42" s="72"/>
      <c r="D42" s="72"/>
      <c r="E42" s="72"/>
      <c r="F42" s="72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62"/>
    </row>
    <row r="43" spans="1:22" ht="16.5" thickTop="1" x14ac:dyDescent="0.25">
      <c r="B43" s="78"/>
      <c r="C43" s="74"/>
      <c r="D43" s="74"/>
      <c r="E43" s="74"/>
      <c r="F43" s="74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62"/>
    </row>
    <row r="44" spans="1:22" ht="19.5" thickBot="1" x14ac:dyDescent="0.35">
      <c r="B44" s="28" t="s">
        <v>246</v>
      </c>
      <c r="C44" s="72"/>
      <c r="D44" s="72"/>
      <c r="E44" s="72"/>
      <c r="F44" s="72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62"/>
    </row>
    <row r="45" spans="1:22" ht="15.75" thickTop="1" x14ac:dyDescent="0.25">
      <c r="B45" s="19"/>
      <c r="C45" s="68"/>
      <c r="D45" s="68"/>
      <c r="E45" s="68"/>
      <c r="F45" s="68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62"/>
    </row>
    <row r="46" spans="1:22" ht="18.75" x14ac:dyDescent="0.3">
      <c r="B46" s="15" t="s">
        <v>172</v>
      </c>
      <c r="C46" s="70"/>
      <c r="D46" s="70"/>
      <c r="E46" s="70"/>
      <c r="F46" s="70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62"/>
    </row>
    <row r="47" spans="1:22" x14ac:dyDescent="0.25">
      <c r="A47" s="1" t="s">
        <v>174</v>
      </c>
      <c r="B47" s="19" t="s">
        <v>173</v>
      </c>
      <c r="C47" s="71"/>
      <c r="D47" s="71"/>
      <c r="E47" s="71"/>
      <c r="F47" s="71"/>
      <c r="G47" s="349"/>
      <c r="H47" s="349"/>
      <c r="I47" s="349"/>
      <c r="J47" s="349"/>
      <c r="K47" s="77"/>
      <c r="L47" s="77"/>
      <c r="M47" s="77"/>
      <c r="N47" s="77"/>
      <c r="O47" s="77"/>
      <c r="P47" s="77"/>
      <c r="Q47" s="77"/>
      <c r="R47" s="77"/>
      <c r="S47" s="62"/>
    </row>
    <row r="48" spans="1:22" ht="18.75" x14ac:dyDescent="0.3">
      <c r="B48" s="15" t="s">
        <v>175</v>
      </c>
      <c r="C48" s="70"/>
      <c r="D48" s="70"/>
      <c r="E48" s="70"/>
      <c r="F48" s="70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62"/>
    </row>
    <row r="49" spans="1:19" x14ac:dyDescent="0.25">
      <c r="A49" s="1" t="s">
        <v>179</v>
      </c>
      <c r="B49" s="19" t="s">
        <v>176</v>
      </c>
      <c r="C49" s="71"/>
      <c r="D49" s="71"/>
      <c r="E49" s="71"/>
      <c r="F49" s="71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62"/>
    </row>
    <row r="50" spans="1:19" x14ac:dyDescent="0.25">
      <c r="A50" s="1" t="s">
        <v>274</v>
      </c>
      <c r="B50" s="19" t="s">
        <v>275</v>
      </c>
      <c r="C50" s="71"/>
      <c r="D50" s="71"/>
      <c r="E50" s="71"/>
      <c r="F50" s="71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62"/>
    </row>
    <row r="51" spans="1:19" x14ac:dyDescent="0.25">
      <c r="A51" s="1" t="s">
        <v>180</v>
      </c>
      <c r="B51" s="19" t="s">
        <v>177</v>
      </c>
      <c r="C51" s="71"/>
      <c r="D51" s="71"/>
      <c r="E51" s="71"/>
      <c r="F51" s="71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62"/>
    </row>
    <row r="52" spans="1:19" x14ac:dyDescent="0.25">
      <c r="A52" s="1" t="s">
        <v>276</v>
      </c>
      <c r="B52" s="19" t="s">
        <v>249</v>
      </c>
      <c r="C52" s="71"/>
      <c r="D52" s="71"/>
      <c r="E52" s="71"/>
      <c r="F52" s="71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62"/>
    </row>
    <row r="53" spans="1:19" x14ac:dyDescent="0.25">
      <c r="A53" s="1" t="s">
        <v>277</v>
      </c>
      <c r="B53" s="19" t="s">
        <v>253</v>
      </c>
      <c r="C53" s="71"/>
      <c r="D53" s="71"/>
      <c r="E53" s="71"/>
      <c r="F53" s="71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62"/>
    </row>
    <row r="54" spans="1:19" x14ac:dyDescent="0.25">
      <c r="A54" s="1" t="s">
        <v>278</v>
      </c>
      <c r="B54" s="19" t="s">
        <v>250</v>
      </c>
      <c r="C54" s="71"/>
      <c r="D54" s="71"/>
      <c r="E54" s="71"/>
      <c r="F54" s="71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62"/>
    </row>
    <row r="55" spans="1:19" x14ac:dyDescent="0.25">
      <c r="A55" s="1" t="s">
        <v>279</v>
      </c>
      <c r="B55" s="19" t="s">
        <v>252</v>
      </c>
      <c r="C55" s="71"/>
      <c r="D55" s="71"/>
      <c r="E55" s="71"/>
      <c r="F55" s="71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62"/>
    </row>
    <row r="56" spans="1:19" x14ac:dyDescent="0.25">
      <c r="A56" s="1" t="s">
        <v>280</v>
      </c>
      <c r="B56" s="19" t="s">
        <v>251</v>
      </c>
      <c r="C56" s="71"/>
      <c r="D56" s="71"/>
      <c r="E56" s="71"/>
      <c r="F56" s="71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62"/>
    </row>
    <row r="57" spans="1:19" x14ac:dyDescent="0.25">
      <c r="A57" s="1" t="s">
        <v>282</v>
      </c>
      <c r="B57" s="19" t="s">
        <v>283</v>
      </c>
      <c r="C57" s="71"/>
      <c r="D57" s="71"/>
      <c r="E57" s="71"/>
      <c r="F57" s="71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62"/>
    </row>
    <row r="58" spans="1:19" x14ac:dyDescent="0.25">
      <c r="A58" s="1" t="s">
        <v>181</v>
      </c>
      <c r="B58" s="19" t="s">
        <v>178</v>
      </c>
      <c r="C58" s="71"/>
      <c r="D58" s="71"/>
      <c r="E58" s="71"/>
      <c r="F58" s="71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62"/>
    </row>
    <row r="59" spans="1:19" x14ac:dyDescent="0.25">
      <c r="A59" s="1" t="s">
        <v>290</v>
      </c>
      <c r="B59" s="19" t="s">
        <v>182</v>
      </c>
      <c r="C59" s="71"/>
      <c r="D59" s="71"/>
      <c r="E59" s="71"/>
      <c r="F59" s="71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62"/>
    </row>
    <row r="60" spans="1:19" x14ac:dyDescent="0.25">
      <c r="A60" s="1" t="s">
        <v>289</v>
      </c>
      <c r="B60" s="19" t="s">
        <v>296</v>
      </c>
      <c r="C60" s="71"/>
      <c r="D60" s="71"/>
      <c r="E60" s="71"/>
      <c r="F60" s="71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62"/>
    </row>
    <row r="61" spans="1:19" ht="18.75" x14ac:dyDescent="0.3">
      <c r="B61" s="15" t="s">
        <v>182</v>
      </c>
      <c r="C61" s="70"/>
      <c r="D61" s="70"/>
      <c r="E61" s="70"/>
      <c r="F61" s="70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62"/>
    </row>
    <row r="62" spans="1:19" x14ac:dyDescent="0.25">
      <c r="A62" s="1" t="s">
        <v>186</v>
      </c>
      <c r="B62" s="19" t="s">
        <v>183</v>
      </c>
      <c r="C62" s="71"/>
      <c r="D62" s="71"/>
      <c r="E62" s="71"/>
      <c r="F62" s="71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62"/>
    </row>
    <row r="63" spans="1:19" x14ac:dyDescent="0.25">
      <c r="A63" s="1" t="s">
        <v>187</v>
      </c>
      <c r="B63" s="19" t="s">
        <v>184</v>
      </c>
      <c r="C63" s="71"/>
      <c r="D63" s="71"/>
      <c r="E63" s="71"/>
      <c r="F63" s="71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62"/>
    </row>
    <row r="64" spans="1:19" x14ac:dyDescent="0.25">
      <c r="A64" s="1" t="s">
        <v>188</v>
      </c>
      <c r="B64" s="19" t="s">
        <v>185</v>
      </c>
      <c r="C64" s="71"/>
      <c r="D64" s="71"/>
      <c r="E64" s="71"/>
      <c r="F64" s="71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62"/>
    </row>
    <row r="65" spans="1:20" x14ac:dyDescent="0.25">
      <c r="A65" s="1" t="s">
        <v>291</v>
      </c>
      <c r="B65" s="19" t="s">
        <v>292</v>
      </c>
      <c r="C65" s="71"/>
      <c r="D65" s="71"/>
      <c r="E65" s="71"/>
      <c r="F65" s="71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62"/>
    </row>
    <row r="66" spans="1:20" ht="15.75" x14ac:dyDescent="0.25">
      <c r="B66" s="83" t="s">
        <v>192</v>
      </c>
      <c r="C66" s="70"/>
      <c r="D66" s="70"/>
      <c r="E66" s="70"/>
      <c r="F66" s="70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62"/>
    </row>
    <row r="67" spans="1:20" x14ac:dyDescent="0.25">
      <c r="A67" s="1" t="s">
        <v>194</v>
      </c>
      <c r="B67" s="19" t="s">
        <v>189</v>
      </c>
      <c r="C67" s="71"/>
      <c r="D67" s="71"/>
      <c r="E67" s="71"/>
      <c r="F67" s="71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62"/>
    </row>
    <row r="68" spans="1:20" x14ac:dyDescent="0.25">
      <c r="A68" s="1" t="s">
        <v>195</v>
      </c>
      <c r="B68" s="19" t="s">
        <v>190</v>
      </c>
      <c r="C68" s="71"/>
      <c r="D68" s="71"/>
      <c r="E68" s="71"/>
      <c r="F68" s="71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62"/>
    </row>
    <row r="69" spans="1:20" ht="15.75" x14ac:dyDescent="0.25">
      <c r="B69" s="83" t="s">
        <v>193</v>
      </c>
      <c r="C69" s="70"/>
      <c r="D69" s="70"/>
      <c r="E69" s="70"/>
      <c r="F69" s="70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62"/>
    </row>
    <row r="70" spans="1:20" x14ac:dyDescent="0.25">
      <c r="A70" s="1" t="s">
        <v>191</v>
      </c>
      <c r="B70" s="19" t="s">
        <v>191</v>
      </c>
      <c r="C70" s="71"/>
      <c r="D70" s="71"/>
      <c r="E70" s="71"/>
      <c r="F70" s="71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62"/>
    </row>
    <row r="71" spans="1:20" x14ac:dyDescent="0.25">
      <c r="A71" s="1" t="s">
        <v>19</v>
      </c>
      <c r="B71" s="19" t="s">
        <v>19</v>
      </c>
      <c r="C71" s="71"/>
      <c r="D71" s="71"/>
      <c r="E71" s="71"/>
      <c r="F71" s="71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62"/>
    </row>
    <row r="72" spans="1:20" ht="19.5" thickBot="1" x14ac:dyDescent="0.35">
      <c r="B72" s="28" t="s">
        <v>247</v>
      </c>
      <c r="C72" s="72"/>
      <c r="D72" s="72"/>
      <c r="E72" s="72"/>
      <c r="F72" s="72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62"/>
      <c r="T72" s="57"/>
    </row>
    <row r="73" spans="1:20" ht="19.5" thickTop="1" x14ac:dyDescent="0.3">
      <c r="B73" s="49"/>
      <c r="C73" s="74"/>
      <c r="D73" s="74"/>
      <c r="E73" s="74"/>
      <c r="F73" s="74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62"/>
    </row>
    <row r="74" spans="1:20" ht="19.5" thickBot="1" x14ac:dyDescent="0.35">
      <c r="B74" s="28" t="s">
        <v>248</v>
      </c>
      <c r="C74" s="72"/>
      <c r="D74" s="72"/>
      <c r="E74" s="72"/>
      <c r="F74" s="72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62"/>
    </row>
    <row r="75" spans="1:20" ht="15.75" thickTop="1" x14ac:dyDescent="0.25">
      <c r="B75" s="19"/>
      <c r="C75" s="68"/>
      <c r="D75" s="68"/>
      <c r="E75" s="68"/>
      <c r="F75" s="68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62"/>
    </row>
    <row r="76" spans="1:20" ht="18.75" x14ac:dyDescent="0.3">
      <c r="B76" s="15" t="s">
        <v>196</v>
      </c>
      <c r="C76" s="70"/>
      <c r="D76" s="70"/>
      <c r="E76" s="70"/>
      <c r="F76" s="70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62"/>
    </row>
    <row r="77" spans="1:20" x14ac:dyDescent="0.25">
      <c r="A77" s="1" t="s">
        <v>197</v>
      </c>
      <c r="B77" s="19" t="s">
        <v>303</v>
      </c>
      <c r="C77" s="71"/>
      <c r="D77" s="71"/>
      <c r="E77" s="71"/>
      <c r="F77" s="71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62"/>
    </row>
    <row r="78" spans="1:20" x14ac:dyDescent="0.25">
      <c r="A78" s="1" t="s">
        <v>294</v>
      </c>
      <c r="B78" s="19" t="s">
        <v>293</v>
      </c>
      <c r="C78" s="71"/>
      <c r="D78" s="71"/>
      <c r="E78" s="71"/>
      <c r="F78" s="71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62"/>
    </row>
    <row r="79" spans="1:20" x14ac:dyDescent="0.25">
      <c r="A79" s="1" t="s">
        <v>304</v>
      </c>
      <c r="B79" s="19" t="s">
        <v>306</v>
      </c>
      <c r="C79" s="71"/>
      <c r="D79" s="71"/>
      <c r="E79" s="71"/>
      <c r="F79" s="71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62"/>
    </row>
    <row r="80" spans="1:20" ht="19.5" thickBot="1" x14ac:dyDescent="0.35">
      <c r="B80" s="28" t="s">
        <v>198</v>
      </c>
      <c r="C80" s="72"/>
      <c r="D80" s="72"/>
      <c r="E80" s="72"/>
      <c r="F80" s="72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62"/>
    </row>
    <row r="81" spans="1:19" ht="19.5" thickTop="1" x14ac:dyDescent="0.3">
      <c r="B81" s="49"/>
      <c r="C81" s="74"/>
      <c r="D81" s="74"/>
      <c r="E81" s="74"/>
      <c r="F81" s="74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62"/>
    </row>
    <row r="82" spans="1:19" ht="19.5" thickBot="1" x14ac:dyDescent="0.35">
      <c r="B82" s="28" t="s">
        <v>199</v>
      </c>
      <c r="C82" s="72"/>
      <c r="D82" s="72"/>
      <c r="E82" s="72"/>
      <c r="F82" s="72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62"/>
    </row>
    <row r="83" spans="1:19" ht="15.75" thickTop="1" x14ac:dyDescent="0.25">
      <c r="B83" s="19"/>
      <c r="C83" s="68"/>
      <c r="D83" s="68"/>
      <c r="E83" s="68"/>
      <c r="F83" s="68"/>
      <c r="G83" s="387"/>
      <c r="H83" s="387"/>
      <c r="I83" s="387"/>
      <c r="J83" s="387"/>
      <c r="K83" s="79"/>
      <c r="L83" s="79"/>
      <c r="M83" s="79"/>
      <c r="N83" s="79"/>
      <c r="O83" s="79"/>
      <c r="P83" s="79"/>
      <c r="Q83" s="79"/>
      <c r="R83" s="79"/>
      <c r="S83" s="62"/>
    </row>
    <row r="84" spans="1:19" ht="18.75" x14ac:dyDescent="0.3">
      <c r="B84" s="15" t="s">
        <v>200</v>
      </c>
      <c r="C84" s="70"/>
      <c r="D84" s="70"/>
      <c r="E84" s="70"/>
      <c r="F84" s="70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62"/>
    </row>
    <row r="85" spans="1:19" x14ac:dyDescent="0.25">
      <c r="A85" s="1" t="s">
        <v>203</v>
      </c>
      <c r="B85" s="19" t="s">
        <v>201</v>
      </c>
      <c r="C85" s="71"/>
      <c r="D85" s="71"/>
      <c r="E85" s="71"/>
      <c r="F85" s="71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62"/>
    </row>
    <row r="86" spans="1:19" x14ac:dyDescent="0.25">
      <c r="A86" s="1" t="s">
        <v>288</v>
      </c>
      <c r="B86" s="19" t="s">
        <v>288</v>
      </c>
      <c r="C86" s="71"/>
      <c r="D86" s="71"/>
      <c r="E86" s="71"/>
      <c r="F86" s="71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62"/>
    </row>
    <row r="87" spans="1:19" x14ac:dyDescent="0.25">
      <c r="B87" s="19" t="s">
        <v>202</v>
      </c>
      <c r="C87" s="71"/>
      <c r="D87" s="71"/>
      <c r="E87" s="71"/>
      <c r="F87" s="71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62"/>
    </row>
    <row r="88" spans="1:19" ht="19.5" thickBot="1" x14ac:dyDescent="0.35">
      <c r="B88" s="28" t="s">
        <v>204</v>
      </c>
      <c r="C88" s="72"/>
      <c r="D88" s="72"/>
      <c r="E88" s="72"/>
      <c r="F88" s="72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62"/>
    </row>
    <row r="89" spans="1:19" ht="15.75" thickTop="1" x14ac:dyDescent="0.25">
      <c r="B89" s="80" t="s">
        <v>264</v>
      </c>
      <c r="C89" s="323"/>
      <c r="D89" s="81"/>
      <c r="E89" s="81"/>
      <c r="F89" s="81"/>
      <c r="G89" s="384"/>
      <c r="H89" s="384"/>
      <c r="I89" s="384"/>
      <c r="J89" s="384"/>
      <c r="K89" s="384"/>
      <c r="L89" s="384"/>
      <c r="M89" s="384"/>
      <c r="N89" s="384"/>
      <c r="O89" s="81"/>
      <c r="P89" s="384"/>
      <c r="Q89" s="384"/>
      <c r="R89" s="384"/>
    </row>
    <row r="90" spans="1:19" x14ac:dyDescent="0.25">
      <c r="B90" s="61"/>
      <c r="C90" s="57"/>
    </row>
    <row r="91" spans="1:19" x14ac:dyDescent="0.25">
      <c r="B91" s="61"/>
      <c r="C91" s="82"/>
      <c r="H91" s="60"/>
      <c r="I91" s="60"/>
      <c r="Q91" s="57"/>
    </row>
    <row r="92" spans="1:19" x14ac:dyDescent="0.25">
      <c r="B92" s="61"/>
      <c r="I92" s="60"/>
    </row>
    <row r="93" spans="1:19" x14ac:dyDescent="0.25">
      <c r="B93" s="61"/>
    </row>
    <row r="94" spans="1:19" x14ac:dyDescent="0.25">
      <c r="B94" s="61"/>
      <c r="I94" s="57"/>
    </row>
    <row r="95" spans="1:19" x14ac:dyDescent="0.25">
      <c r="B95" s="61"/>
    </row>
    <row r="96" spans="1:19" x14ac:dyDescent="0.25">
      <c r="B96" s="61"/>
    </row>
    <row r="97" spans="2:16" x14ac:dyDescent="0.25">
      <c r="B97" s="61"/>
      <c r="P97" s="60"/>
    </row>
    <row r="98" spans="2:16" x14ac:dyDescent="0.25">
      <c r="B98" s="61"/>
    </row>
    <row r="99" spans="2:16" x14ac:dyDescent="0.25">
      <c r="B99" s="61"/>
    </row>
    <row r="100" spans="2:16" x14ac:dyDescent="0.25">
      <c r="B100" s="61"/>
    </row>
    <row r="101" spans="2:16" x14ac:dyDescent="0.25">
      <c r="B101" s="61"/>
    </row>
    <row r="102" spans="2:16" x14ac:dyDescent="0.25">
      <c r="B102" s="61"/>
    </row>
  </sheetData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Footer>&amp;R&amp;D   &amp;T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tabColor rgb="FFFF99FF"/>
  </sheetPr>
  <dimension ref="A1:DB70"/>
  <sheetViews>
    <sheetView zoomScale="85" zoomScaleNormal="85" workbookViewId="0">
      <pane xSplit="1" ySplit="8" topLeftCell="BG9" activePane="bottomRight" state="frozen"/>
      <selection activeCell="L563" sqref="M563"/>
      <selection pane="topRight" activeCell="L563" sqref="M563"/>
      <selection pane="bottomLeft" activeCell="L563" sqref="M563"/>
      <selection pane="bottomRight" activeCell="BG10" sqref="BG10"/>
    </sheetView>
  </sheetViews>
  <sheetFormatPr defaultRowHeight="15" outlineLevelCol="1" x14ac:dyDescent="0.25"/>
  <cols>
    <col min="1" max="1" width="30" style="86" bestFit="1" customWidth="1"/>
    <col min="2" max="57" width="12.5703125" style="86" hidden="1" customWidth="1" outlineLevel="1"/>
    <col min="58" max="58" width="11.5703125" style="86" hidden="1" customWidth="1" outlineLevel="1"/>
    <col min="59" max="59" width="11.5703125" style="86" bestFit="1" customWidth="1" collapsed="1"/>
    <col min="60" max="106" width="11.5703125" style="86" bestFit="1" customWidth="1"/>
    <col min="107" max="250" width="9.140625" style="86"/>
    <col min="251" max="251" width="13.5703125" style="86" customWidth="1"/>
    <col min="252" max="266" width="10.42578125" style="86" bestFit="1" customWidth="1"/>
    <col min="267" max="267" width="14" style="86" bestFit="1" customWidth="1"/>
    <col min="268" max="506" width="9.140625" style="86"/>
    <col min="507" max="507" width="13.5703125" style="86" customWidth="1"/>
    <col min="508" max="522" width="10.42578125" style="86" bestFit="1" customWidth="1"/>
    <col min="523" max="523" width="14" style="86" bestFit="1" customWidth="1"/>
    <col min="524" max="762" width="9.140625" style="86"/>
    <col min="763" max="763" width="13.5703125" style="86" customWidth="1"/>
    <col min="764" max="778" width="10.42578125" style="86" bestFit="1" customWidth="1"/>
    <col min="779" max="779" width="14" style="86" bestFit="1" customWidth="1"/>
    <col min="780" max="1018" width="9.140625" style="86"/>
    <col min="1019" max="1019" width="13.5703125" style="86" customWidth="1"/>
    <col min="1020" max="1034" width="10.42578125" style="86" bestFit="1" customWidth="1"/>
    <col min="1035" max="1035" width="14" style="86" bestFit="1" customWidth="1"/>
    <col min="1036" max="1274" width="9.140625" style="86"/>
    <col min="1275" max="1275" width="13.5703125" style="86" customWidth="1"/>
    <col min="1276" max="1290" width="10.42578125" style="86" bestFit="1" customWidth="1"/>
    <col min="1291" max="1291" width="14" style="86" bestFit="1" customWidth="1"/>
    <col min="1292" max="1530" width="9.140625" style="86"/>
    <col min="1531" max="1531" width="13.5703125" style="86" customWidth="1"/>
    <col min="1532" max="1546" width="10.42578125" style="86" bestFit="1" customWidth="1"/>
    <col min="1547" max="1547" width="14" style="86" bestFit="1" customWidth="1"/>
    <col min="1548" max="1786" width="9.140625" style="86"/>
    <col min="1787" max="1787" width="13.5703125" style="86" customWidth="1"/>
    <col min="1788" max="1802" width="10.42578125" style="86" bestFit="1" customWidth="1"/>
    <col min="1803" max="1803" width="14" style="86" bestFit="1" customWidth="1"/>
    <col min="1804" max="2042" width="9.140625" style="86"/>
    <col min="2043" max="2043" width="13.5703125" style="86" customWidth="1"/>
    <col min="2044" max="2058" width="10.42578125" style="86" bestFit="1" customWidth="1"/>
    <col min="2059" max="2059" width="14" style="86" bestFit="1" customWidth="1"/>
    <col min="2060" max="2298" width="9.140625" style="86"/>
    <col min="2299" max="2299" width="13.5703125" style="86" customWidth="1"/>
    <col min="2300" max="2314" width="10.42578125" style="86" bestFit="1" customWidth="1"/>
    <col min="2315" max="2315" width="14" style="86" bestFit="1" customWidth="1"/>
    <col min="2316" max="2554" width="9.140625" style="86"/>
    <col min="2555" max="2555" width="13.5703125" style="86" customWidth="1"/>
    <col min="2556" max="2570" width="10.42578125" style="86" bestFit="1" customWidth="1"/>
    <col min="2571" max="2571" width="14" style="86" bestFit="1" customWidth="1"/>
    <col min="2572" max="2810" width="9.140625" style="86"/>
    <col min="2811" max="2811" width="13.5703125" style="86" customWidth="1"/>
    <col min="2812" max="2826" width="10.42578125" style="86" bestFit="1" customWidth="1"/>
    <col min="2827" max="2827" width="14" style="86" bestFit="1" customWidth="1"/>
    <col min="2828" max="3066" width="9.140625" style="86"/>
    <col min="3067" max="3067" width="13.5703125" style="86" customWidth="1"/>
    <col min="3068" max="3082" width="10.42578125" style="86" bestFit="1" customWidth="1"/>
    <col min="3083" max="3083" width="14" style="86" bestFit="1" customWidth="1"/>
    <col min="3084" max="3322" width="9.140625" style="86"/>
    <col min="3323" max="3323" width="13.5703125" style="86" customWidth="1"/>
    <col min="3324" max="3338" width="10.42578125" style="86" bestFit="1" customWidth="1"/>
    <col min="3339" max="3339" width="14" style="86" bestFit="1" customWidth="1"/>
    <col min="3340" max="3578" width="9.140625" style="86"/>
    <col min="3579" max="3579" width="13.5703125" style="86" customWidth="1"/>
    <col min="3580" max="3594" width="10.42578125" style="86" bestFit="1" customWidth="1"/>
    <col min="3595" max="3595" width="14" style="86" bestFit="1" customWidth="1"/>
    <col min="3596" max="3834" width="9.140625" style="86"/>
    <col min="3835" max="3835" width="13.5703125" style="86" customWidth="1"/>
    <col min="3836" max="3850" width="10.42578125" style="86" bestFit="1" customWidth="1"/>
    <col min="3851" max="3851" width="14" style="86" bestFit="1" customWidth="1"/>
    <col min="3852" max="4090" width="9.140625" style="86"/>
    <col min="4091" max="4091" width="13.5703125" style="86" customWidth="1"/>
    <col min="4092" max="4106" width="10.42578125" style="86" bestFit="1" customWidth="1"/>
    <col min="4107" max="4107" width="14" style="86" bestFit="1" customWidth="1"/>
    <col min="4108" max="4346" width="9.140625" style="86"/>
    <col min="4347" max="4347" width="13.5703125" style="86" customWidth="1"/>
    <col min="4348" max="4362" width="10.42578125" style="86" bestFit="1" customWidth="1"/>
    <col min="4363" max="4363" width="14" style="86" bestFit="1" customWidth="1"/>
    <col min="4364" max="4602" width="9.140625" style="86"/>
    <col min="4603" max="4603" width="13.5703125" style="86" customWidth="1"/>
    <col min="4604" max="4618" width="10.42578125" style="86" bestFit="1" customWidth="1"/>
    <col min="4619" max="4619" width="14" style="86" bestFit="1" customWidth="1"/>
    <col min="4620" max="4858" width="9.140625" style="86"/>
    <col min="4859" max="4859" width="13.5703125" style="86" customWidth="1"/>
    <col min="4860" max="4874" width="10.42578125" style="86" bestFit="1" customWidth="1"/>
    <col min="4875" max="4875" width="14" style="86" bestFit="1" customWidth="1"/>
    <col min="4876" max="5114" width="9.140625" style="86"/>
    <col min="5115" max="5115" width="13.5703125" style="86" customWidth="1"/>
    <col min="5116" max="5130" width="10.42578125" style="86" bestFit="1" customWidth="1"/>
    <col min="5131" max="5131" width="14" style="86" bestFit="1" customWidth="1"/>
    <col min="5132" max="5370" width="9.140625" style="86"/>
    <col min="5371" max="5371" width="13.5703125" style="86" customWidth="1"/>
    <col min="5372" max="5386" width="10.42578125" style="86" bestFit="1" customWidth="1"/>
    <col min="5387" max="5387" width="14" style="86" bestFit="1" customWidth="1"/>
    <col min="5388" max="5626" width="9.140625" style="86"/>
    <col min="5627" max="5627" width="13.5703125" style="86" customWidth="1"/>
    <col min="5628" max="5642" width="10.42578125" style="86" bestFit="1" customWidth="1"/>
    <col min="5643" max="5643" width="14" style="86" bestFit="1" customWidth="1"/>
    <col min="5644" max="5882" width="9.140625" style="86"/>
    <col min="5883" max="5883" width="13.5703125" style="86" customWidth="1"/>
    <col min="5884" max="5898" width="10.42578125" style="86" bestFit="1" customWidth="1"/>
    <col min="5899" max="5899" width="14" style="86" bestFit="1" customWidth="1"/>
    <col min="5900" max="6138" width="9.140625" style="86"/>
    <col min="6139" max="6139" width="13.5703125" style="86" customWidth="1"/>
    <col min="6140" max="6154" width="10.42578125" style="86" bestFit="1" customWidth="1"/>
    <col min="6155" max="6155" width="14" style="86" bestFit="1" customWidth="1"/>
    <col min="6156" max="6394" width="9.140625" style="86"/>
    <col min="6395" max="6395" width="13.5703125" style="86" customWidth="1"/>
    <col min="6396" max="6410" width="10.42578125" style="86" bestFit="1" customWidth="1"/>
    <col min="6411" max="6411" width="14" style="86" bestFit="1" customWidth="1"/>
    <col min="6412" max="6650" width="9.140625" style="86"/>
    <col min="6651" max="6651" width="13.5703125" style="86" customWidth="1"/>
    <col min="6652" max="6666" width="10.42578125" style="86" bestFit="1" customWidth="1"/>
    <col min="6667" max="6667" width="14" style="86" bestFit="1" customWidth="1"/>
    <col min="6668" max="6906" width="9.140625" style="86"/>
    <col min="6907" max="6907" width="13.5703125" style="86" customWidth="1"/>
    <col min="6908" max="6922" width="10.42578125" style="86" bestFit="1" customWidth="1"/>
    <col min="6923" max="6923" width="14" style="86" bestFit="1" customWidth="1"/>
    <col min="6924" max="7162" width="9.140625" style="86"/>
    <col min="7163" max="7163" width="13.5703125" style="86" customWidth="1"/>
    <col min="7164" max="7178" width="10.42578125" style="86" bestFit="1" customWidth="1"/>
    <col min="7179" max="7179" width="14" style="86" bestFit="1" customWidth="1"/>
    <col min="7180" max="7418" width="9.140625" style="86"/>
    <col min="7419" max="7419" width="13.5703125" style="86" customWidth="1"/>
    <col min="7420" max="7434" width="10.42578125" style="86" bestFit="1" customWidth="1"/>
    <col min="7435" max="7435" width="14" style="86" bestFit="1" customWidth="1"/>
    <col min="7436" max="7674" width="9.140625" style="86"/>
    <col min="7675" max="7675" width="13.5703125" style="86" customWidth="1"/>
    <col min="7676" max="7690" width="10.42578125" style="86" bestFit="1" customWidth="1"/>
    <col min="7691" max="7691" width="14" style="86" bestFit="1" customWidth="1"/>
    <col min="7692" max="7930" width="9.140625" style="86"/>
    <col min="7931" max="7931" width="13.5703125" style="86" customWidth="1"/>
    <col min="7932" max="7946" width="10.42578125" style="86" bestFit="1" customWidth="1"/>
    <col min="7947" max="7947" width="14" style="86" bestFit="1" customWidth="1"/>
    <col min="7948" max="8186" width="9.140625" style="86"/>
    <col min="8187" max="8187" width="13.5703125" style="86" customWidth="1"/>
    <col min="8188" max="8202" width="10.42578125" style="86" bestFit="1" customWidth="1"/>
    <col min="8203" max="8203" width="14" style="86" bestFit="1" customWidth="1"/>
    <col min="8204" max="8442" width="9.140625" style="86"/>
    <col min="8443" max="8443" width="13.5703125" style="86" customWidth="1"/>
    <col min="8444" max="8458" width="10.42578125" style="86" bestFit="1" customWidth="1"/>
    <col min="8459" max="8459" width="14" style="86" bestFit="1" customWidth="1"/>
    <col min="8460" max="8698" width="9.140625" style="86"/>
    <col min="8699" max="8699" width="13.5703125" style="86" customWidth="1"/>
    <col min="8700" max="8714" width="10.42578125" style="86" bestFit="1" customWidth="1"/>
    <col min="8715" max="8715" width="14" style="86" bestFit="1" customWidth="1"/>
    <col min="8716" max="8954" width="9.140625" style="86"/>
    <col min="8955" max="8955" width="13.5703125" style="86" customWidth="1"/>
    <col min="8956" max="8970" width="10.42578125" style="86" bestFit="1" customWidth="1"/>
    <col min="8971" max="8971" width="14" style="86" bestFit="1" customWidth="1"/>
    <col min="8972" max="9210" width="9.140625" style="86"/>
    <col min="9211" max="9211" width="13.5703125" style="86" customWidth="1"/>
    <col min="9212" max="9226" width="10.42578125" style="86" bestFit="1" customWidth="1"/>
    <col min="9227" max="9227" width="14" style="86" bestFit="1" customWidth="1"/>
    <col min="9228" max="9466" width="9.140625" style="86"/>
    <col min="9467" max="9467" width="13.5703125" style="86" customWidth="1"/>
    <col min="9468" max="9482" width="10.42578125" style="86" bestFit="1" customWidth="1"/>
    <col min="9483" max="9483" width="14" style="86" bestFit="1" customWidth="1"/>
    <col min="9484" max="9722" width="9.140625" style="86"/>
    <col min="9723" max="9723" width="13.5703125" style="86" customWidth="1"/>
    <col min="9724" max="9738" width="10.42578125" style="86" bestFit="1" customWidth="1"/>
    <col min="9739" max="9739" width="14" style="86" bestFit="1" customWidth="1"/>
    <col min="9740" max="9978" width="9.140625" style="86"/>
    <col min="9979" max="9979" width="13.5703125" style="86" customWidth="1"/>
    <col min="9980" max="9994" width="10.42578125" style="86" bestFit="1" customWidth="1"/>
    <col min="9995" max="9995" width="14" style="86" bestFit="1" customWidth="1"/>
    <col min="9996" max="10234" width="9.140625" style="86"/>
    <col min="10235" max="10235" width="13.5703125" style="86" customWidth="1"/>
    <col min="10236" max="10250" width="10.42578125" style="86" bestFit="1" customWidth="1"/>
    <col min="10251" max="10251" width="14" style="86" bestFit="1" customWidth="1"/>
    <col min="10252" max="10490" width="9.140625" style="86"/>
    <col min="10491" max="10491" width="13.5703125" style="86" customWidth="1"/>
    <col min="10492" max="10506" width="10.42578125" style="86" bestFit="1" customWidth="1"/>
    <col min="10507" max="10507" width="14" style="86" bestFit="1" customWidth="1"/>
    <col min="10508" max="10746" width="9.140625" style="86"/>
    <col min="10747" max="10747" width="13.5703125" style="86" customWidth="1"/>
    <col min="10748" max="10762" width="10.42578125" style="86" bestFit="1" customWidth="1"/>
    <col min="10763" max="10763" width="14" style="86" bestFit="1" customWidth="1"/>
    <col min="10764" max="11002" width="9.140625" style="86"/>
    <col min="11003" max="11003" width="13.5703125" style="86" customWidth="1"/>
    <col min="11004" max="11018" width="10.42578125" style="86" bestFit="1" customWidth="1"/>
    <col min="11019" max="11019" width="14" style="86" bestFit="1" customWidth="1"/>
    <col min="11020" max="11258" width="9.140625" style="86"/>
    <col min="11259" max="11259" width="13.5703125" style="86" customWidth="1"/>
    <col min="11260" max="11274" width="10.42578125" style="86" bestFit="1" customWidth="1"/>
    <col min="11275" max="11275" width="14" style="86" bestFit="1" customWidth="1"/>
    <col min="11276" max="11514" width="9.140625" style="86"/>
    <col min="11515" max="11515" width="13.5703125" style="86" customWidth="1"/>
    <col min="11516" max="11530" width="10.42578125" style="86" bestFit="1" customWidth="1"/>
    <col min="11531" max="11531" width="14" style="86" bestFit="1" customWidth="1"/>
    <col min="11532" max="11770" width="9.140625" style="86"/>
    <col min="11771" max="11771" width="13.5703125" style="86" customWidth="1"/>
    <col min="11772" max="11786" width="10.42578125" style="86" bestFit="1" customWidth="1"/>
    <col min="11787" max="11787" width="14" style="86" bestFit="1" customWidth="1"/>
    <col min="11788" max="12026" width="9.140625" style="86"/>
    <col min="12027" max="12027" width="13.5703125" style="86" customWidth="1"/>
    <col min="12028" max="12042" width="10.42578125" style="86" bestFit="1" customWidth="1"/>
    <col min="12043" max="12043" width="14" style="86" bestFit="1" customWidth="1"/>
    <col min="12044" max="12282" width="9.140625" style="86"/>
    <col min="12283" max="12283" width="13.5703125" style="86" customWidth="1"/>
    <col min="12284" max="12298" width="10.42578125" style="86" bestFit="1" customWidth="1"/>
    <col min="12299" max="12299" width="14" style="86" bestFit="1" customWidth="1"/>
    <col min="12300" max="12538" width="9.140625" style="86"/>
    <col min="12539" max="12539" width="13.5703125" style="86" customWidth="1"/>
    <col min="12540" max="12554" width="10.42578125" style="86" bestFit="1" customWidth="1"/>
    <col min="12555" max="12555" width="14" style="86" bestFit="1" customWidth="1"/>
    <col min="12556" max="12794" width="9.140625" style="86"/>
    <col min="12795" max="12795" width="13.5703125" style="86" customWidth="1"/>
    <col min="12796" max="12810" width="10.42578125" style="86" bestFit="1" customWidth="1"/>
    <col min="12811" max="12811" width="14" style="86" bestFit="1" customWidth="1"/>
    <col min="12812" max="13050" width="9.140625" style="86"/>
    <col min="13051" max="13051" width="13.5703125" style="86" customWidth="1"/>
    <col min="13052" max="13066" width="10.42578125" style="86" bestFit="1" customWidth="1"/>
    <col min="13067" max="13067" width="14" style="86" bestFit="1" customWidth="1"/>
    <col min="13068" max="13306" width="9.140625" style="86"/>
    <col min="13307" max="13307" width="13.5703125" style="86" customWidth="1"/>
    <col min="13308" max="13322" width="10.42578125" style="86" bestFit="1" customWidth="1"/>
    <col min="13323" max="13323" width="14" style="86" bestFit="1" customWidth="1"/>
    <col min="13324" max="13562" width="9.140625" style="86"/>
    <col min="13563" max="13563" width="13.5703125" style="86" customWidth="1"/>
    <col min="13564" max="13578" width="10.42578125" style="86" bestFit="1" customWidth="1"/>
    <col min="13579" max="13579" width="14" style="86" bestFit="1" customWidth="1"/>
    <col min="13580" max="13818" width="9.140625" style="86"/>
    <col min="13819" max="13819" width="13.5703125" style="86" customWidth="1"/>
    <col min="13820" max="13834" width="10.42578125" style="86" bestFit="1" customWidth="1"/>
    <col min="13835" max="13835" width="14" style="86" bestFit="1" customWidth="1"/>
    <col min="13836" max="14074" width="9.140625" style="86"/>
    <col min="14075" max="14075" width="13.5703125" style="86" customWidth="1"/>
    <col min="14076" max="14090" width="10.42578125" style="86" bestFit="1" customWidth="1"/>
    <col min="14091" max="14091" width="14" style="86" bestFit="1" customWidth="1"/>
    <col min="14092" max="14330" width="9.140625" style="86"/>
    <col min="14331" max="14331" width="13.5703125" style="86" customWidth="1"/>
    <col min="14332" max="14346" width="10.42578125" style="86" bestFit="1" customWidth="1"/>
    <col min="14347" max="14347" width="14" style="86" bestFit="1" customWidth="1"/>
    <col min="14348" max="14586" width="9.140625" style="86"/>
    <col min="14587" max="14587" width="13.5703125" style="86" customWidth="1"/>
    <col min="14588" max="14602" width="10.42578125" style="86" bestFit="1" customWidth="1"/>
    <col min="14603" max="14603" width="14" style="86" bestFit="1" customWidth="1"/>
    <col min="14604" max="14842" width="9.140625" style="86"/>
    <col min="14843" max="14843" width="13.5703125" style="86" customWidth="1"/>
    <col min="14844" max="14858" width="10.42578125" style="86" bestFit="1" customWidth="1"/>
    <col min="14859" max="14859" width="14" style="86" bestFit="1" customWidth="1"/>
    <col min="14860" max="15098" width="9.140625" style="86"/>
    <col min="15099" max="15099" width="13.5703125" style="86" customWidth="1"/>
    <col min="15100" max="15114" width="10.42578125" style="86" bestFit="1" customWidth="1"/>
    <col min="15115" max="15115" width="14" style="86" bestFit="1" customWidth="1"/>
    <col min="15116" max="15354" width="9.140625" style="86"/>
    <col min="15355" max="15355" width="13.5703125" style="86" customWidth="1"/>
    <col min="15356" max="15370" width="10.42578125" style="86" bestFit="1" customWidth="1"/>
    <col min="15371" max="15371" width="14" style="86" bestFit="1" customWidth="1"/>
    <col min="15372" max="15610" width="9.140625" style="86"/>
    <col min="15611" max="15611" width="13.5703125" style="86" customWidth="1"/>
    <col min="15612" max="15626" width="10.42578125" style="86" bestFit="1" customWidth="1"/>
    <col min="15627" max="15627" width="14" style="86" bestFit="1" customWidth="1"/>
    <col min="15628" max="15866" width="9.140625" style="86"/>
    <col min="15867" max="15867" width="13.5703125" style="86" customWidth="1"/>
    <col min="15868" max="15882" width="10.42578125" style="86" bestFit="1" customWidth="1"/>
    <col min="15883" max="15883" width="14" style="86" bestFit="1" customWidth="1"/>
    <col min="15884" max="16122" width="9.140625" style="86"/>
    <col min="16123" max="16123" width="13.5703125" style="86" customWidth="1"/>
    <col min="16124" max="16138" width="10.42578125" style="86" bestFit="1" customWidth="1"/>
    <col min="16139" max="16139" width="14" style="86" bestFit="1" customWidth="1"/>
    <col min="16140" max="16384" width="9.140625" style="86"/>
  </cols>
  <sheetData>
    <row r="1" spans="1:106" ht="18.75" x14ac:dyDescent="0.3">
      <c r="A1" s="2">
        <f>'Revenue &amp; Materials'!B1</f>
        <v>0</v>
      </c>
    </row>
    <row r="2" spans="1:106" ht="18.75" x14ac:dyDescent="0.3">
      <c r="A2" s="2"/>
    </row>
    <row r="3" spans="1:106" ht="18.75" x14ac:dyDescent="0.3">
      <c r="A3" s="2" t="s">
        <v>329</v>
      </c>
    </row>
    <row r="4" spans="1:106" ht="18.75" x14ac:dyDescent="0.3">
      <c r="A4" s="2"/>
    </row>
    <row r="5" spans="1:106" ht="18.75" x14ac:dyDescent="0.3">
      <c r="A5" s="2" t="str">
        <f>'P&amp;L Month'!B5</f>
        <v>June</v>
      </c>
    </row>
    <row r="8" spans="1:106" x14ac:dyDescent="0.25">
      <c r="B8" s="89">
        <v>41578</v>
      </c>
      <c r="C8" s="89">
        <v>41608</v>
      </c>
      <c r="D8" s="89">
        <v>41639</v>
      </c>
      <c r="E8" s="89">
        <v>41670</v>
      </c>
      <c r="F8" s="89">
        <v>41698</v>
      </c>
      <c r="G8" s="89">
        <v>41729</v>
      </c>
      <c r="H8" s="89">
        <v>41759</v>
      </c>
      <c r="I8" s="89">
        <v>41790</v>
      </c>
      <c r="J8" s="89">
        <v>41820</v>
      </c>
      <c r="K8" s="89">
        <v>41851</v>
      </c>
      <c r="L8" s="89">
        <v>41882</v>
      </c>
      <c r="M8" s="89">
        <v>41912</v>
      </c>
      <c r="N8" s="89">
        <v>41943</v>
      </c>
      <c r="O8" s="89">
        <v>41973</v>
      </c>
      <c r="P8" s="89">
        <v>42004</v>
      </c>
      <c r="Q8" s="89">
        <v>42035</v>
      </c>
      <c r="R8" s="89">
        <v>42063</v>
      </c>
      <c r="S8" s="89">
        <v>42094</v>
      </c>
      <c r="T8" s="89">
        <v>42124</v>
      </c>
      <c r="U8" s="89">
        <v>42155</v>
      </c>
      <c r="V8" s="89">
        <v>42185</v>
      </c>
      <c r="W8" s="89">
        <v>42216</v>
      </c>
      <c r="X8" s="89">
        <v>42247</v>
      </c>
      <c r="Y8" s="89">
        <v>42277</v>
      </c>
      <c r="Z8" s="89">
        <v>42308</v>
      </c>
      <c r="AA8" s="89">
        <v>42338</v>
      </c>
      <c r="AB8" s="89">
        <v>42369</v>
      </c>
      <c r="AC8" s="89">
        <v>42400</v>
      </c>
      <c r="AD8" s="89">
        <v>42429</v>
      </c>
      <c r="AE8" s="89">
        <v>42460</v>
      </c>
      <c r="AF8" s="89">
        <v>42490</v>
      </c>
      <c r="AG8" s="89">
        <v>42521</v>
      </c>
      <c r="AH8" s="89">
        <v>42551</v>
      </c>
      <c r="AI8" s="89">
        <v>42582</v>
      </c>
      <c r="AJ8" s="89">
        <v>42613</v>
      </c>
      <c r="AK8" s="89">
        <v>42643</v>
      </c>
      <c r="AL8" s="89">
        <v>42674</v>
      </c>
      <c r="AM8" s="89">
        <v>42704</v>
      </c>
      <c r="AN8" s="89">
        <v>42735</v>
      </c>
      <c r="AO8" s="89">
        <v>42766</v>
      </c>
      <c r="AP8" s="89">
        <v>42794</v>
      </c>
      <c r="AQ8" s="89">
        <v>42825</v>
      </c>
      <c r="AR8" s="89">
        <v>42855</v>
      </c>
      <c r="AS8" s="89">
        <v>42886</v>
      </c>
      <c r="AT8" s="89">
        <v>42916</v>
      </c>
      <c r="AU8" s="89">
        <v>42947</v>
      </c>
      <c r="AV8" s="89">
        <v>42978</v>
      </c>
      <c r="AW8" s="89">
        <v>43008</v>
      </c>
      <c r="AX8" s="89">
        <v>43039</v>
      </c>
      <c r="AY8" s="89">
        <v>43069</v>
      </c>
      <c r="AZ8" s="89">
        <v>43100</v>
      </c>
      <c r="BA8" s="89">
        <v>43131</v>
      </c>
      <c r="BB8" s="89">
        <v>43159</v>
      </c>
      <c r="BC8" s="89">
        <v>43190</v>
      </c>
      <c r="BD8" s="89">
        <v>43220</v>
      </c>
      <c r="BE8" s="89">
        <v>43251</v>
      </c>
      <c r="BF8" s="89">
        <v>43281</v>
      </c>
      <c r="BG8" s="89">
        <v>43312</v>
      </c>
      <c r="BH8" s="89">
        <v>43343</v>
      </c>
      <c r="BI8" s="89">
        <v>43373</v>
      </c>
      <c r="BJ8" s="89">
        <v>43404</v>
      </c>
      <c r="BK8" s="89">
        <v>43434</v>
      </c>
      <c r="BL8" s="89">
        <v>43465</v>
      </c>
      <c r="BM8" s="89">
        <v>43496</v>
      </c>
      <c r="BN8" s="89">
        <v>43524</v>
      </c>
      <c r="BO8" s="89">
        <v>43555</v>
      </c>
      <c r="BP8" s="89">
        <v>43585</v>
      </c>
      <c r="BQ8" s="89">
        <v>43616</v>
      </c>
      <c r="BR8" s="89">
        <v>43646</v>
      </c>
      <c r="BS8" s="89">
        <v>43677</v>
      </c>
      <c r="BT8" s="89">
        <v>43708</v>
      </c>
      <c r="BU8" s="89">
        <v>43738</v>
      </c>
      <c r="BV8" s="89">
        <v>43769</v>
      </c>
      <c r="BW8" s="89">
        <v>43799</v>
      </c>
      <c r="BX8" s="89">
        <v>43830</v>
      </c>
      <c r="BY8" s="89">
        <v>43861</v>
      </c>
      <c r="BZ8" s="89">
        <v>43890</v>
      </c>
      <c r="CA8" s="89">
        <v>43921</v>
      </c>
      <c r="CB8" s="89">
        <v>43951</v>
      </c>
      <c r="CC8" s="89">
        <v>43982</v>
      </c>
      <c r="CD8" s="89">
        <v>44012</v>
      </c>
      <c r="CE8" s="89">
        <v>44043</v>
      </c>
      <c r="CF8" s="89">
        <v>44074</v>
      </c>
      <c r="CG8" s="89">
        <v>44104</v>
      </c>
      <c r="CH8" s="89">
        <v>44135</v>
      </c>
      <c r="CI8" s="89">
        <v>44165</v>
      </c>
      <c r="CJ8" s="89">
        <v>44196</v>
      </c>
      <c r="CK8" s="89">
        <v>44227</v>
      </c>
      <c r="CL8" s="89">
        <v>44255</v>
      </c>
      <c r="CM8" s="89">
        <v>44286</v>
      </c>
      <c r="CN8" s="89">
        <v>44316</v>
      </c>
      <c r="CO8" s="89">
        <v>44347</v>
      </c>
      <c r="CP8" s="89">
        <v>44377</v>
      </c>
      <c r="CQ8" s="89">
        <v>44408</v>
      </c>
      <c r="CR8" s="89">
        <v>44439</v>
      </c>
      <c r="CS8" s="89">
        <v>44469</v>
      </c>
      <c r="CT8" s="89">
        <v>44500</v>
      </c>
      <c r="CU8" s="89">
        <v>44530</v>
      </c>
      <c r="CV8" s="89">
        <v>44561</v>
      </c>
      <c r="CW8" s="89">
        <v>44592</v>
      </c>
      <c r="CX8" s="89">
        <v>44620</v>
      </c>
      <c r="CY8" s="89">
        <v>44651</v>
      </c>
      <c r="CZ8" s="89">
        <v>44681</v>
      </c>
      <c r="DA8" s="89">
        <v>44712</v>
      </c>
      <c r="DB8" s="89">
        <v>44742</v>
      </c>
    </row>
    <row r="9" spans="1:106" s="90" customFormat="1" x14ac:dyDescent="0.25">
      <c r="A9" s="95" t="s">
        <v>332</v>
      </c>
      <c r="B9" s="99">
        <v>31</v>
      </c>
      <c r="C9" s="99">
        <v>30</v>
      </c>
      <c r="D9" s="99">
        <v>31</v>
      </c>
      <c r="E9" s="99">
        <v>31</v>
      </c>
      <c r="F9" s="99">
        <v>28</v>
      </c>
      <c r="G9" s="99">
        <v>31</v>
      </c>
      <c r="H9" s="99">
        <v>30</v>
      </c>
      <c r="I9" s="99">
        <v>31</v>
      </c>
      <c r="J9" s="99">
        <v>30</v>
      </c>
      <c r="K9" s="99">
        <v>31</v>
      </c>
      <c r="L9" s="99">
        <v>31</v>
      </c>
      <c r="M9" s="99">
        <v>30</v>
      </c>
      <c r="N9" s="99">
        <v>31</v>
      </c>
      <c r="O9" s="99">
        <v>30</v>
      </c>
      <c r="P9" s="99">
        <v>31</v>
      </c>
      <c r="Q9" s="99">
        <v>31</v>
      </c>
      <c r="R9" s="99">
        <v>28</v>
      </c>
      <c r="S9" s="99">
        <v>31</v>
      </c>
      <c r="T9" s="99">
        <v>30</v>
      </c>
      <c r="U9" s="99">
        <v>31</v>
      </c>
      <c r="V9" s="99">
        <v>30</v>
      </c>
      <c r="W9" s="99">
        <v>31</v>
      </c>
      <c r="X9" s="99">
        <v>31</v>
      </c>
      <c r="Y9" s="99">
        <v>30</v>
      </c>
      <c r="Z9" s="99">
        <v>31</v>
      </c>
      <c r="AA9" s="99">
        <v>30</v>
      </c>
      <c r="AB9" s="99">
        <v>31</v>
      </c>
      <c r="AC9" s="99">
        <v>31</v>
      </c>
      <c r="AD9" s="99">
        <v>29</v>
      </c>
      <c r="AE9" s="99">
        <v>31</v>
      </c>
      <c r="AF9" s="99">
        <v>30</v>
      </c>
      <c r="AG9" s="99">
        <v>31</v>
      </c>
      <c r="AH9" s="99">
        <v>30</v>
      </c>
      <c r="AI9" s="90">
        <v>31</v>
      </c>
      <c r="AJ9" s="90">
        <v>31</v>
      </c>
      <c r="AK9" s="90">
        <v>30</v>
      </c>
      <c r="AL9" s="90">
        <v>31</v>
      </c>
      <c r="AM9" s="90">
        <v>30</v>
      </c>
      <c r="AN9" s="90">
        <v>31</v>
      </c>
      <c r="AO9" s="90">
        <v>31</v>
      </c>
      <c r="AP9" s="90">
        <v>28</v>
      </c>
      <c r="AQ9" s="90">
        <v>31</v>
      </c>
      <c r="AR9" s="90">
        <v>30</v>
      </c>
      <c r="AS9" s="90">
        <v>31</v>
      </c>
      <c r="AT9" s="90">
        <v>30</v>
      </c>
      <c r="AU9" s="90">
        <v>31</v>
      </c>
      <c r="AV9" s="90">
        <v>31</v>
      </c>
      <c r="AW9" s="90">
        <v>30</v>
      </c>
      <c r="AX9" s="90">
        <v>31</v>
      </c>
      <c r="AY9" s="90">
        <v>30</v>
      </c>
      <c r="AZ9" s="90">
        <v>31</v>
      </c>
      <c r="BA9" s="90">
        <v>31</v>
      </c>
      <c r="BB9" s="90">
        <v>28</v>
      </c>
      <c r="BC9" s="90">
        <v>31</v>
      </c>
      <c r="BD9" s="90">
        <v>30</v>
      </c>
      <c r="BE9" s="90">
        <v>31</v>
      </c>
      <c r="BF9" s="90">
        <v>30</v>
      </c>
      <c r="BG9" s="90">
        <v>31</v>
      </c>
      <c r="BH9" s="90">
        <v>31</v>
      </c>
      <c r="BI9" s="90">
        <v>30</v>
      </c>
      <c r="BJ9" s="90">
        <v>31</v>
      </c>
      <c r="BK9" s="90">
        <v>30</v>
      </c>
      <c r="BL9" s="90">
        <v>31</v>
      </c>
      <c r="BM9" s="90">
        <v>31</v>
      </c>
      <c r="BN9" s="90">
        <v>28</v>
      </c>
      <c r="BO9" s="90">
        <v>31</v>
      </c>
      <c r="BP9" s="90">
        <v>30</v>
      </c>
      <c r="BQ9" s="90">
        <v>31</v>
      </c>
      <c r="BR9" s="90">
        <v>30</v>
      </c>
      <c r="BS9" s="90">
        <v>31</v>
      </c>
      <c r="BT9" s="90">
        <v>31</v>
      </c>
      <c r="BU9" s="90">
        <v>30</v>
      </c>
      <c r="BV9" s="90">
        <v>31</v>
      </c>
      <c r="BW9" s="90">
        <v>30</v>
      </c>
      <c r="BX9" s="90">
        <v>31</v>
      </c>
      <c r="BY9" s="90">
        <v>31</v>
      </c>
      <c r="BZ9" s="90">
        <v>28</v>
      </c>
      <c r="CA9" s="90">
        <v>31</v>
      </c>
      <c r="CB9" s="90">
        <v>30</v>
      </c>
      <c r="CC9" s="90">
        <v>31</v>
      </c>
      <c r="CD9" s="90">
        <v>30</v>
      </c>
      <c r="CE9" s="90">
        <v>31</v>
      </c>
      <c r="CF9" s="90">
        <v>31</v>
      </c>
      <c r="CG9" s="90">
        <v>30</v>
      </c>
      <c r="CH9" s="90">
        <v>31</v>
      </c>
      <c r="CI9" s="90">
        <v>30</v>
      </c>
      <c r="CJ9" s="90">
        <v>31</v>
      </c>
      <c r="CK9" s="90">
        <v>31</v>
      </c>
      <c r="CL9" s="90">
        <v>28</v>
      </c>
      <c r="CM9" s="90">
        <v>31</v>
      </c>
      <c r="CN9" s="90">
        <v>30</v>
      </c>
      <c r="CO9" s="90">
        <v>31</v>
      </c>
      <c r="CP9" s="90">
        <v>30</v>
      </c>
      <c r="CQ9" s="90">
        <v>31</v>
      </c>
      <c r="CR9" s="90">
        <v>31</v>
      </c>
      <c r="CS9" s="90">
        <v>30</v>
      </c>
      <c r="CT9" s="90">
        <v>31</v>
      </c>
      <c r="CU9" s="90">
        <v>30</v>
      </c>
      <c r="CV9" s="90">
        <v>31</v>
      </c>
      <c r="CW9" s="90">
        <v>31</v>
      </c>
      <c r="CX9" s="90">
        <v>28</v>
      </c>
      <c r="CY9" s="90">
        <v>31</v>
      </c>
      <c r="CZ9" s="90">
        <v>30</v>
      </c>
      <c r="DA9" s="90">
        <v>31</v>
      </c>
      <c r="DB9" s="90">
        <v>30</v>
      </c>
    </row>
    <row r="11" spans="1:106" x14ac:dyDescent="0.25">
      <c r="A11" s="93" t="s">
        <v>336</v>
      </c>
    </row>
    <row r="12" spans="1:106" x14ac:dyDescent="0.25">
      <c r="A12" s="93"/>
    </row>
    <row r="13" spans="1:106" x14ac:dyDescent="0.25">
      <c r="A13" s="94" t="s">
        <v>317</v>
      </c>
    </row>
    <row r="14" spans="1:106" s="90" customFormat="1" x14ac:dyDescent="0.25">
      <c r="A14" s="95" t="s">
        <v>5</v>
      </c>
      <c r="B14" s="90">
        <v>502845</v>
      </c>
      <c r="C14" s="90">
        <v>441625</v>
      </c>
      <c r="D14" s="90">
        <v>235104</v>
      </c>
      <c r="E14" s="90">
        <v>621768</v>
      </c>
      <c r="F14" s="90">
        <v>528308</v>
      </c>
      <c r="G14" s="90">
        <v>587712</v>
      </c>
      <c r="H14" s="90">
        <v>585780</v>
      </c>
      <c r="I14" s="90">
        <v>645508</v>
      </c>
      <c r="J14" s="90">
        <v>429508</v>
      </c>
      <c r="K14" s="90">
        <v>403217</v>
      </c>
      <c r="L14" s="90">
        <v>516212</v>
      </c>
      <c r="M14" s="90">
        <v>354416</v>
      </c>
      <c r="N14" s="90">
        <v>451680</v>
      </c>
      <c r="O14" s="90">
        <v>519841</v>
      </c>
      <c r="P14" s="90">
        <v>342437</v>
      </c>
      <c r="Q14" s="90">
        <v>675865</v>
      </c>
      <c r="R14" s="90">
        <v>652128</v>
      </c>
      <c r="S14" s="90">
        <v>833712</v>
      </c>
      <c r="T14" s="90">
        <v>623188</v>
      </c>
      <c r="U14" s="90">
        <v>592722</v>
      </c>
      <c r="V14" s="90">
        <v>643034</v>
      </c>
      <c r="W14" s="90">
        <v>766192.42000000016</v>
      </c>
      <c r="X14" s="90">
        <v>565943.70000000007</v>
      </c>
      <c r="Y14" s="90">
        <v>693889.32000000007</v>
      </c>
      <c r="Z14" s="90">
        <v>690723.14999999991</v>
      </c>
      <c r="AA14" s="90">
        <v>679527.23999999987</v>
      </c>
      <c r="AB14" s="90">
        <v>450562.94</v>
      </c>
      <c r="AC14" s="90">
        <v>583175.96</v>
      </c>
      <c r="AD14" s="90">
        <v>552596.78</v>
      </c>
      <c r="AE14" s="90">
        <v>814425.75000000012</v>
      </c>
      <c r="AF14" s="90">
        <v>532980.43999999994</v>
      </c>
      <c r="AG14" s="90">
        <v>502826.5</v>
      </c>
      <c r="AH14" s="90">
        <v>601376.15999999992</v>
      </c>
      <c r="AI14" s="90">
        <v>432069.58</v>
      </c>
      <c r="AJ14" s="90">
        <v>563138.59000000008</v>
      </c>
      <c r="AK14" s="90">
        <v>577170.65</v>
      </c>
      <c r="AL14" s="90">
        <v>586603.70000000007</v>
      </c>
      <c r="AM14" s="90">
        <v>555399.39</v>
      </c>
      <c r="AN14" s="90">
        <v>287379.42999999993</v>
      </c>
      <c r="AO14" s="90">
        <v>616315.1100000001</v>
      </c>
      <c r="AP14" s="90">
        <v>587364.16999999993</v>
      </c>
      <c r="AQ14" s="90">
        <v>616429.71000000008</v>
      </c>
      <c r="AR14" s="90">
        <v>582619.1</v>
      </c>
      <c r="AS14" s="90">
        <v>631233.49</v>
      </c>
      <c r="AT14" s="90">
        <v>548950.26</v>
      </c>
      <c r="AU14" s="90">
        <v>612978.71000000008</v>
      </c>
      <c r="AV14" s="90">
        <v>714078.49</v>
      </c>
      <c r="AW14" s="90">
        <v>510322.15</v>
      </c>
      <c r="AX14" s="90">
        <v>499971.12</v>
      </c>
      <c r="AY14" s="90">
        <v>534830.49</v>
      </c>
      <c r="AZ14" s="90">
        <v>281420.30999999994</v>
      </c>
      <c r="BA14" s="90">
        <v>601461.34999999986</v>
      </c>
      <c r="BB14" s="90">
        <v>715512.91000000015</v>
      </c>
      <c r="BC14" s="90">
        <v>635956.46</v>
      </c>
      <c r="BD14" s="90">
        <v>373400.63000000024</v>
      </c>
      <c r="BE14" s="90">
        <v>876695.73999999976</v>
      </c>
      <c r="BF14" s="90">
        <v>768383.56999999983</v>
      </c>
    </row>
    <row r="15" spans="1:106" s="90" customFormat="1" x14ac:dyDescent="0.25">
      <c r="A15" s="95" t="s">
        <v>330</v>
      </c>
      <c r="B15" s="90">
        <v>312379</v>
      </c>
      <c r="C15" s="90">
        <v>395098</v>
      </c>
      <c r="D15" s="90">
        <v>424240</v>
      </c>
      <c r="E15" s="90">
        <v>169539</v>
      </c>
      <c r="F15" s="90">
        <v>178096</v>
      </c>
      <c r="G15" s="90">
        <v>529082</v>
      </c>
      <c r="H15" s="90">
        <v>270907</v>
      </c>
      <c r="I15" s="90">
        <v>404319</v>
      </c>
      <c r="J15" s="90">
        <v>356269</v>
      </c>
      <c r="K15" s="90">
        <v>501202</v>
      </c>
      <c r="L15" s="90">
        <v>514192</v>
      </c>
      <c r="M15" s="90">
        <v>273673</v>
      </c>
      <c r="N15" s="90">
        <v>772339</v>
      </c>
      <c r="O15" s="90">
        <v>537934</v>
      </c>
      <c r="P15" s="90">
        <v>268738</v>
      </c>
      <c r="Q15" s="90">
        <v>537958</v>
      </c>
      <c r="R15" s="90">
        <v>395402</v>
      </c>
      <c r="S15" s="90">
        <v>530414</v>
      </c>
      <c r="T15" s="90">
        <v>411287</v>
      </c>
      <c r="U15" s="90">
        <v>425360</v>
      </c>
      <c r="V15" s="90">
        <v>413796</v>
      </c>
      <c r="W15" s="90">
        <v>652445.56000000006</v>
      </c>
      <c r="X15" s="90">
        <v>422499.68000000005</v>
      </c>
      <c r="Y15" s="90">
        <v>322249.90000000002</v>
      </c>
      <c r="Z15" s="90">
        <v>239820</v>
      </c>
      <c r="AA15" s="90">
        <v>377400.28</v>
      </c>
      <c r="AB15" s="90">
        <v>301997.95999999996</v>
      </c>
      <c r="AC15" s="90">
        <v>352885.81</v>
      </c>
      <c r="AD15" s="90">
        <v>374737.58</v>
      </c>
      <c r="AE15" s="90">
        <v>289222.53000000003</v>
      </c>
      <c r="AF15" s="90">
        <v>363882.64999999997</v>
      </c>
      <c r="AG15" s="90">
        <v>258926.47000000003</v>
      </c>
      <c r="AH15" s="90">
        <v>371841.33</v>
      </c>
      <c r="AI15" s="90">
        <v>698217.40999999992</v>
      </c>
      <c r="AJ15" s="90">
        <v>1024636.89</v>
      </c>
      <c r="AK15" s="90">
        <v>461604.41</v>
      </c>
      <c r="AL15" s="90">
        <v>240290.38</v>
      </c>
      <c r="AM15" s="90">
        <v>495607.27</v>
      </c>
      <c r="AN15" s="90">
        <v>952567.58</v>
      </c>
      <c r="AO15" s="90">
        <v>979650.86</v>
      </c>
      <c r="AP15" s="90">
        <v>666204.04999999993</v>
      </c>
      <c r="AQ15" s="90">
        <v>600382.15</v>
      </c>
      <c r="AR15" s="90">
        <v>510072.18999999994</v>
      </c>
      <c r="AS15" s="90">
        <v>450164.01</v>
      </c>
      <c r="AT15" s="90">
        <v>319789.82</v>
      </c>
      <c r="AU15" s="90">
        <v>478001.83999999997</v>
      </c>
      <c r="AV15" s="90">
        <v>262216.16000000003</v>
      </c>
      <c r="AW15" s="90">
        <v>268568.51</v>
      </c>
      <c r="AX15" s="90">
        <v>649532.88</v>
      </c>
      <c r="AY15" s="90">
        <v>359210.5</v>
      </c>
      <c r="AZ15" s="90">
        <v>278734.57000000007</v>
      </c>
      <c r="BA15" s="90">
        <v>513276.83000000007</v>
      </c>
      <c r="BB15" s="90">
        <v>265771.65999999997</v>
      </c>
      <c r="BC15" s="90">
        <v>395070.92000000004</v>
      </c>
      <c r="BD15" s="90">
        <v>775152.33</v>
      </c>
      <c r="BE15" s="90">
        <v>866693.97</v>
      </c>
      <c r="BF15" s="90">
        <v>448406.81000000006</v>
      </c>
    </row>
    <row r="16" spans="1:106" s="90" customFormat="1" x14ac:dyDescent="0.25">
      <c r="A16" s="95" t="s">
        <v>323</v>
      </c>
      <c r="B16" s="90">
        <f>B14*0.2</f>
        <v>100569</v>
      </c>
      <c r="C16" s="90">
        <f t="shared" ref="C16:AT16" si="0">C14*0.2</f>
        <v>88325</v>
      </c>
      <c r="D16" s="90">
        <f t="shared" si="0"/>
        <v>47020.800000000003</v>
      </c>
      <c r="E16" s="90">
        <f t="shared" si="0"/>
        <v>124353.60000000001</v>
      </c>
      <c r="F16" s="90">
        <f t="shared" si="0"/>
        <v>105661.6</v>
      </c>
      <c r="G16" s="90">
        <f t="shared" si="0"/>
        <v>117542.40000000001</v>
      </c>
      <c r="H16" s="90">
        <f t="shared" si="0"/>
        <v>117156</v>
      </c>
      <c r="I16" s="90">
        <f t="shared" si="0"/>
        <v>129101.6</v>
      </c>
      <c r="J16" s="90">
        <f t="shared" si="0"/>
        <v>85901.6</v>
      </c>
      <c r="K16" s="90">
        <f t="shared" si="0"/>
        <v>80643.400000000009</v>
      </c>
      <c r="L16" s="90">
        <f t="shared" si="0"/>
        <v>103242.40000000001</v>
      </c>
      <c r="M16" s="90">
        <f t="shared" si="0"/>
        <v>70883.199999999997</v>
      </c>
      <c r="N16" s="90">
        <f t="shared" si="0"/>
        <v>90336</v>
      </c>
      <c r="O16" s="90">
        <f t="shared" si="0"/>
        <v>103968.20000000001</v>
      </c>
      <c r="P16" s="90">
        <f t="shared" si="0"/>
        <v>68487.400000000009</v>
      </c>
      <c r="Q16" s="90">
        <f t="shared" si="0"/>
        <v>135173</v>
      </c>
      <c r="R16" s="90">
        <f t="shared" si="0"/>
        <v>130425.60000000001</v>
      </c>
      <c r="S16" s="90">
        <f t="shared" si="0"/>
        <v>166742.40000000002</v>
      </c>
      <c r="T16" s="90">
        <f t="shared" si="0"/>
        <v>124637.6</v>
      </c>
      <c r="U16" s="90">
        <f t="shared" si="0"/>
        <v>118544.40000000001</v>
      </c>
      <c r="V16" s="90">
        <f t="shared" si="0"/>
        <v>128606.8</v>
      </c>
      <c r="W16" s="90">
        <f t="shared" si="0"/>
        <v>153238.48400000003</v>
      </c>
      <c r="X16" s="90">
        <f t="shared" si="0"/>
        <v>113188.74000000002</v>
      </c>
      <c r="Y16" s="90">
        <f t="shared" si="0"/>
        <v>138777.86400000003</v>
      </c>
      <c r="Z16" s="90">
        <f t="shared" si="0"/>
        <v>138144.62999999998</v>
      </c>
      <c r="AA16" s="90">
        <f t="shared" si="0"/>
        <v>135905.44799999997</v>
      </c>
      <c r="AB16" s="90">
        <f t="shared" si="0"/>
        <v>90112.588000000003</v>
      </c>
      <c r="AC16" s="90">
        <f t="shared" si="0"/>
        <v>116635.192</v>
      </c>
      <c r="AD16" s="90">
        <f t="shared" si="0"/>
        <v>110519.35600000001</v>
      </c>
      <c r="AE16" s="90">
        <f t="shared" si="0"/>
        <v>162885.15000000002</v>
      </c>
      <c r="AF16" s="90">
        <f t="shared" si="0"/>
        <v>106596.08799999999</v>
      </c>
      <c r="AG16" s="90">
        <f t="shared" si="0"/>
        <v>100565.3</v>
      </c>
      <c r="AH16" s="90">
        <f t="shared" si="0"/>
        <v>120275.23199999999</v>
      </c>
      <c r="AI16" s="90">
        <f t="shared" si="0"/>
        <v>86413.916000000012</v>
      </c>
      <c r="AJ16" s="90">
        <f t="shared" si="0"/>
        <v>112627.71800000002</v>
      </c>
      <c r="AK16" s="90">
        <f t="shared" si="0"/>
        <v>115434.13</v>
      </c>
      <c r="AL16" s="90">
        <f t="shared" si="0"/>
        <v>117320.74000000002</v>
      </c>
      <c r="AM16" s="90">
        <f t="shared" si="0"/>
        <v>111079.87800000001</v>
      </c>
      <c r="AN16" s="90">
        <f t="shared" si="0"/>
        <v>57475.885999999991</v>
      </c>
      <c r="AO16" s="90">
        <f t="shared" si="0"/>
        <v>123263.02200000003</v>
      </c>
      <c r="AP16" s="90">
        <f t="shared" si="0"/>
        <v>117472.83399999999</v>
      </c>
      <c r="AQ16" s="90">
        <f t="shared" si="0"/>
        <v>123285.94200000002</v>
      </c>
      <c r="AR16" s="90">
        <f t="shared" si="0"/>
        <v>116523.82</v>
      </c>
      <c r="AS16" s="90">
        <f t="shared" si="0"/>
        <v>126246.698</v>
      </c>
      <c r="AT16" s="90">
        <f t="shared" si="0"/>
        <v>109790.05200000001</v>
      </c>
      <c r="AU16" s="90">
        <v>122595.74200000003</v>
      </c>
      <c r="AV16" s="90">
        <v>142815.698</v>
      </c>
      <c r="AW16" s="90">
        <v>102064.43000000001</v>
      </c>
      <c r="AX16" s="90">
        <v>99994.224000000002</v>
      </c>
      <c r="AY16" s="90">
        <v>106966.098</v>
      </c>
      <c r="AZ16" s="90">
        <v>56284.061999999991</v>
      </c>
      <c r="BA16" s="90">
        <v>120292.26999999997</v>
      </c>
      <c r="BB16" s="90">
        <v>143102.58200000002</v>
      </c>
      <c r="BC16" s="90">
        <v>127191.292</v>
      </c>
      <c r="BD16" s="90">
        <v>74680.126000000047</v>
      </c>
      <c r="BE16" s="90">
        <v>175339.14799999996</v>
      </c>
      <c r="BF16" s="90">
        <v>153676.71399999998</v>
      </c>
    </row>
    <row r="17" spans="1:106" s="90" customFormat="1" x14ac:dyDescent="0.25">
      <c r="A17" s="95" t="s">
        <v>319</v>
      </c>
      <c r="B17" s="91">
        <f>SUM(B14:B16)</f>
        <v>915793</v>
      </c>
      <c r="C17" s="91">
        <f t="shared" ref="C17:AT17" si="1">SUM(C14:C16)</f>
        <v>925048</v>
      </c>
      <c r="D17" s="91">
        <f t="shared" si="1"/>
        <v>706364.8</v>
      </c>
      <c r="E17" s="91">
        <f t="shared" si="1"/>
        <v>915660.6</v>
      </c>
      <c r="F17" s="91">
        <f t="shared" si="1"/>
        <v>812065.6</v>
      </c>
      <c r="G17" s="91">
        <f t="shared" si="1"/>
        <v>1234336.3999999999</v>
      </c>
      <c r="H17" s="91">
        <f t="shared" si="1"/>
        <v>973843</v>
      </c>
      <c r="I17" s="91">
        <f t="shared" si="1"/>
        <v>1178928.6000000001</v>
      </c>
      <c r="J17" s="91">
        <f t="shared" si="1"/>
        <v>871678.6</v>
      </c>
      <c r="K17" s="91">
        <f t="shared" si="1"/>
        <v>985062.40000000002</v>
      </c>
      <c r="L17" s="91">
        <f t="shared" si="1"/>
        <v>1133646.3999999999</v>
      </c>
      <c r="M17" s="91">
        <f t="shared" si="1"/>
        <v>698972.2</v>
      </c>
      <c r="N17" s="91">
        <f t="shared" si="1"/>
        <v>1314355</v>
      </c>
      <c r="O17" s="91">
        <f t="shared" si="1"/>
        <v>1161743.2</v>
      </c>
      <c r="P17" s="91">
        <f t="shared" si="1"/>
        <v>679662.4</v>
      </c>
      <c r="Q17" s="91">
        <f t="shared" si="1"/>
        <v>1348996</v>
      </c>
      <c r="R17" s="91">
        <f t="shared" si="1"/>
        <v>1177955.6000000001</v>
      </c>
      <c r="S17" s="91">
        <f t="shared" si="1"/>
        <v>1530868.4</v>
      </c>
      <c r="T17" s="91">
        <f t="shared" si="1"/>
        <v>1159112.6000000001</v>
      </c>
      <c r="U17" s="91">
        <f t="shared" si="1"/>
        <v>1136626.3999999999</v>
      </c>
      <c r="V17" s="91">
        <f t="shared" si="1"/>
        <v>1185436.8</v>
      </c>
      <c r="W17" s="91">
        <f t="shared" si="1"/>
        <v>1571876.4640000002</v>
      </c>
      <c r="X17" s="91">
        <f t="shared" si="1"/>
        <v>1101632.1200000001</v>
      </c>
      <c r="Y17" s="91">
        <f t="shared" si="1"/>
        <v>1154917.084</v>
      </c>
      <c r="Z17" s="91">
        <f t="shared" si="1"/>
        <v>1068687.7799999998</v>
      </c>
      <c r="AA17" s="91">
        <f t="shared" si="1"/>
        <v>1192832.9679999999</v>
      </c>
      <c r="AB17" s="91">
        <f t="shared" si="1"/>
        <v>842673.4879999999</v>
      </c>
      <c r="AC17" s="91">
        <f t="shared" si="1"/>
        <v>1052696.9620000001</v>
      </c>
      <c r="AD17" s="91">
        <f t="shared" si="1"/>
        <v>1037853.7160000001</v>
      </c>
      <c r="AE17" s="91">
        <f t="shared" si="1"/>
        <v>1266533.4300000002</v>
      </c>
      <c r="AF17" s="91">
        <f t="shared" si="1"/>
        <v>1003459.1779999998</v>
      </c>
      <c r="AG17" s="91">
        <f t="shared" si="1"/>
        <v>862318.27</v>
      </c>
      <c r="AH17" s="91">
        <f t="shared" si="1"/>
        <v>1093492.7220000001</v>
      </c>
      <c r="AI17" s="91">
        <f t="shared" si="1"/>
        <v>1216700.906</v>
      </c>
      <c r="AJ17" s="91">
        <f t="shared" si="1"/>
        <v>1700403.1980000001</v>
      </c>
      <c r="AK17" s="91">
        <f t="shared" si="1"/>
        <v>1154209.19</v>
      </c>
      <c r="AL17" s="91">
        <f t="shared" si="1"/>
        <v>944214.82000000007</v>
      </c>
      <c r="AM17" s="91">
        <f t="shared" si="1"/>
        <v>1162086.5380000002</v>
      </c>
      <c r="AN17" s="91">
        <f t="shared" si="1"/>
        <v>1297422.8959999997</v>
      </c>
      <c r="AO17" s="91">
        <f t="shared" si="1"/>
        <v>1719228.9920000003</v>
      </c>
      <c r="AP17" s="91">
        <f t="shared" si="1"/>
        <v>1371041.0539999998</v>
      </c>
      <c r="AQ17" s="91">
        <f t="shared" si="1"/>
        <v>1340097.8020000001</v>
      </c>
      <c r="AR17" s="91">
        <f t="shared" si="1"/>
        <v>1209215.1100000001</v>
      </c>
      <c r="AS17" s="91">
        <f t="shared" si="1"/>
        <v>1207644.1980000001</v>
      </c>
      <c r="AT17" s="91">
        <f t="shared" si="1"/>
        <v>978530.1320000001</v>
      </c>
      <c r="AU17" s="91">
        <v>1213576.2920000001</v>
      </c>
      <c r="AV17" s="91">
        <v>1119110.348</v>
      </c>
      <c r="AW17" s="91">
        <v>880955.09000000008</v>
      </c>
      <c r="AX17" s="91">
        <v>1249498.2239999999</v>
      </c>
      <c r="AY17" s="91">
        <v>1001007.088</v>
      </c>
      <c r="AZ17" s="91">
        <v>616438.94200000004</v>
      </c>
      <c r="BA17" s="91">
        <v>1235030.45</v>
      </c>
      <c r="BB17" s="91">
        <v>1124387.152</v>
      </c>
      <c r="BC17" s="91">
        <v>1158218.672</v>
      </c>
      <c r="BD17" s="91">
        <v>1223233.0860000001</v>
      </c>
      <c r="BE17" s="91">
        <v>1918728.8579999998</v>
      </c>
      <c r="BF17" s="91">
        <v>1370467.0939999998</v>
      </c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</row>
    <row r="19" spans="1:106" s="90" customFormat="1" x14ac:dyDescent="0.25">
      <c r="A19" s="95" t="s">
        <v>318</v>
      </c>
      <c r="B19" s="92">
        <v>2203434.3199999998</v>
      </c>
      <c r="C19" s="92">
        <v>2142065.73</v>
      </c>
      <c r="D19" s="92">
        <v>1830271.91</v>
      </c>
      <c r="E19" s="92">
        <v>1890531.32</v>
      </c>
      <c r="F19" s="92">
        <v>1819385.99</v>
      </c>
      <c r="G19" s="92">
        <v>2134721.21</v>
      </c>
      <c r="H19" s="92">
        <v>2111668.09</v>
      </c>
      <c r="I19" s="92">
        <v>2468883.06</v>
      </c>
      <c r="J19" s="92">
        <v>2317908.16</v>
      </c>
      <c r="K19" s="92">
        <v>2281562</v>
      </c>
      <c r="L19" s="92">
        <v>2071873</v>
      </c>
      <c r="M19" s="92">
        <v>1757330</v>
      </c>
      <c r="N19" s="92">
        <v>2195238</v>
      </c>
      <c r="O19" s="92">
        <v>2503327</v>
      </c>
      <c r="P19" s="92">
        <v>2598091</v>
      </c>
      <c r="Q19" s="92">
        <v>2736353</v>
      </c>
      <c r="R19" s="92">
        <v>3412459</v>
      </c>
      <c r="S19" s="92">
        <v>3096351</v>
      </c>
      <c r="T19" s="92">
        <v>3030620</v>
      </c>
      <c r="U19" s="92">
        <v>2606136</v>
      </c>
      <c r="V19" s="92">
        <v>2604297</v>
      </c>
      <c r="W19" s="92">
        <v>2242313.0699999998</v>
      </c>
      <c r="X19" s="92">
        <v>2303591.25</v>
      </c>
      <c r="Y19" s="92">
        <v>2277412.1800000002</v>
      </c>
      <c r="Z19" s="92">
        <v>2279191.0299999998</v>
      </c>
      <c r="AA19" s="92">
        <v>2307166.9500000002</v>
      </c>
      <c r="AB19" s="92">
        <v>2179222.31</v>
      </c>
      <c r="AC19" s="92">
        <v>2116252.7599999998</v>
      </c>
      <c r="AD19" s="92">
        <v>2066087.71</v>
      </c>
      <c r="AE19" s="92">
        <v>2414318.79</v>
      </c>
      <c r="AF19" s="92">
        <v>2452617.0099999998</v>
      </c>
      <c r="AG19" s="92">
        <v>2185943.4300000002</v>
      </c>
      <c r="AH19" s="92">
        <v>2322684.5599999996</v>
      </c>
      <c r="AI19" s="92">
        <v>2907304.6</v>
      </c>
      <c r="AJ19" s="92">
        <v>2943247.66</v>
      </c>
      <c r="AK19" s="92">
        <v>2719274.9</v>
      </c>
      <c r="AL19" s="92">
        <v>2623863.58</v>
      </c>
      <c r="AM19" s="92">
        <v>2507909.3899999997</v>
      </c>
      <c r="AN19" s="92">
        <v>2841919.56</v>
      </c>
      <c r="AO19" s="92">
        <v>3016305.68</v>
      </c>
      <c r="AP19" s="92">
        <v>3315415.56</v>
      </c>
      <c r="AQ19" s="92">
        <v>3313668.4299999997</v>
      </c>
      <c r="AR19" s="92">
        <v>3271800.2800000003</v>
      </c>
      <c r="AS19" s="92">
        <v>2919866.46</v>
      </c>
      <c r="AT19" s="92">
        <v>2741795.32</v>
      </c>
      <c r="AU19" s="92">
        <v>2651461.8899999997</v>
      </c>
      <c r="AV19" s="92">
        <v>2526925.96</v>
      </c>
      <c r="AW19" s="92">
        <v>2421913.59</v>
      </c>
      <c r="AX19" s="92">
        <v>2281241</v>
      </c>
      <c r="AY19" s="92">
        <v>2373986.1999999997</v>
      </c>
      <c r="AZ19" s="92">
        <v>1872019.3</v>
      </c>
      <c r="BA19" s="92">
        <v>2134280.7999999998</v>
      </c>
      <c r="BB19" s="92">
        <v>2838932.8099999996</v>
      </c>
      <c r="BC19" s="92">
        <v>2592729.5599999996</v>
      </c>
      <c r="BD19" s="92">
        <v>2376267.98</v>
      </c>
      <c r="BE19" s="92">
        <v>3388087.8499999996</v>
      </c>
      <c r="BF19" s="92">
        <v>3298811.17</v>
      </c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</row>
    <row r="20" spans="1:106" s="90" customFormat="1" x14ac:dyDescent="0.25">
      <c r="A20" s="95"/>
    </row>
    <row r="21" spans="1:106" s="90" customFormat="1" x14ac:dyDescent="0.25">
      <c r="A21" s="95" t="s">
        <v>331</v>
      </c>
      <c r="B21" s="90">
        <f>+B9</f>
        <v>31</v>
      </c>
      <c r="C21" s="90">
        <f t="shared" ref="C21:AT21" si="2">+C9</f>
        <v>30</v>
      </c>
      <c r="D21" s="90">
        <f t="shared" si="2"/>
        <v>31</v>
      </c>
      <c r="E21" s="90">
        <f t="shared" si="2"/>
        <v>31</v>
      </c>
      <c r="F21" s="90">
        <f t="shared" si="2"/>
        <v>28</v>
      </c>
      <c r="G21" s="90">
        <f t="shared" si="2"/>
        <v>31</v>
      </c>
      <c r="H21" s="90">
        <f t="shared" si="2"/>
        <v>30</v>
      </c>
      <c r="I21" s="90">
        <f t="shared" si="2"/>
        <v>31</v>
      </c>
      <c r="J21" s="90">
        <f t="shared" si="2"/>
        <v>30</v>
      </c>
      <c r="K21" s="90">
        <f t="shared" si="2"/>
        <v>31</v>
      </c>
      <c r="L21" s="90">
        <f t="shared" si="2"/>
        <v>31</v>
      </c>
      <c r="M21" s="90">
        <f t="shared" si="2"/>
        <v>30</v>
      </c>
      <c r="N21" s="90">
        <f t="shared" si="2"/>
        <v>31</v>
      </c>
      <c r="O21" s="90">
        <f t="shared" si="2"/>
        <v>30</v>
      </c>
      <c r="P21" s="90">
        <f t="shared" si="2"/>
        <v>31</v>
      </c>
      <c r="Q21" s="90">
        <f t="shared" si="2"/>
        <v>31</v>
      </c>
      <c r="R21" s="90">
        <f t="shared" si="2"/>
        <v>28</v>
      </c>
      <c r="S21" s="90">
        <f t="shared" si="2"/>
        <v>31</v>
      </c>
      <c r="T21" s="90">
        <f t="shared" si="2"/>
        <v>30</v>
      </c>
      <c r="U21" s="90">
        <f t="shared" si="2"/>
        <v>31</v>
      </c>
      <c r="V21" s="90">
        <f t="shared" si="2"/>
        <v>30</v>
      </c>
      <c r="W21" s="90">
        <f t="shared" si="2"/>
        <v>31</v>
      </c>
      <c r="X21" s="90">
        <f t="shared" si="2"/>
        <v>31</v>
      </c>
      <c r="Y21" s="90">
        <f t="shared" si="2"/>
        <v>30</v>
      </c>
      <c r="Z21" s="90">
        <f t="shared" si="2"/>
        <v>31</v>
      </c>
      <c r="AA21" s="90">
        <f t="shared" si="2"/>
        <v>30</v>
      </c>
      <c r="AB21" s="90">
        <f t="shared" si="2"/>
        <v>31</v>
      </c>
      <c r="AC21" s="90">
        <f t="shared" si="2"/>
        <v>31</v>
      </c>
      <c r="AD21" s="90">
        <f t="shared" si="2"/>
        <v>29</v>
      </c>
      <c r="AE21" s="90">
        <f t="shared" si="2"/>
        <v>31</v>
      </c>
      <c r="AF21" s="90">
        <f t="shared" si="2"/>
        <v>30</v>
      </c>
      <c r="AG21" s="90">
        <f t="shared" si="2"/>
        <v>31</v>
      </c>
      <c r="AH21" s="90">
        <f t="shared" si="2"/>
        <v>30</v>
      </c>
      <c r="AI21" s="90">
        <f t="shared" si="2"/>
        <v>31</v>
      </c>
      <c r="AJ21" s="90">
        <f t="shared" si="2"/>
        <v>31</v>
      </c>
      <c r="AK21" s="90">
        <f t="shared" si="2"/>
        <v>30</v>
      </c>
      <c r="AL21" s="90">
        <f t="shared" si="2"/>
        <v>31</v>
      </c>
      <c r="AM21" s="90">
        <f t="shared" si="2"/>
        <v>30</v>
      </c>
      <c r="AN21" s="90">
        <f t="shared" si="2"/>
        <v>31</v>
      </c>
      <c r="AO21" s="90">
        <f t="shared" si="2"/>
        <v>31</v>
      </c>
      <c r="AP21" s="90">
        <f t="shared" si="2"/>
        <v>28</v>
      </c>
      <c r="AQ21" s="90">
        <f t="shared" si="2"/>
        <v>31</v>
      </c>
      <c r="AR21" s="90">
        <f t="shared" si="2"/>
        <v>30</v>
      </c>
      <c r="AS21" s="90">
        <f t="shared" si="2"/>
        <v>31</v>
      </c>
      <c r="AT21" s="90">
        <f t="shared" si="2"/>
        <v>30</v>
      </c>
      <c r="AU21" s="90">
        <v>31</v>
      </c>
      <c r="AV21" s="90">
        <v>31</v>
      </c>
      <c r="AW21" s="90">
        <v>30</v>
      </c>
      <c r="AX21" s="90">
        <v>31</v>
      </c>
      <c r="AY21" s="90">
        <v>30</v>
      </c>
      <c r="AZ21" s="90">
        <v>31</v>
      </c>
      <c r="BA21" s="90">
        <v>31</v>
      </c>
      <c r="BB21" s="90">
        <v>28</v>
      </c>
      <c r="BC21" s="90">
        <v>31</v>
      </c>
      <c r="BD21" s="90">
        <v>30</v>
      </c>
      <c r="BE21" s="90">
        <v>31</v>
      </c>
      <c r="BF21" s="90">
        <v>30</v>
      </c>
    </row>
    <row r="22" spans="1:106" s="90" customFormat="1" x14ac:dyDescent="0.25">
      <c r="A22" s="95" t="s">
        <v>333</v>
      </c>
      <c r="B22" s="90">
        <v>30</v>
      </c>
      <c r="C22" s="90">
        <f t="shared" ref="C22:M22" si="3">+IF(C19-C17-B17&gt;0,B9,(((C19-C17)/B17)*B9))</f>
        <v>31</v>
      </c>
      <c r="D22" s="90">
        <f t="shared" si="3"/>
        <v>30</v>
      </c>
      <c r="E22" s="90">
        <f t="shared" si="3"/>
        <v>31</v>
      </c>
      <c r="F22" s="90">
        <f t="shared" si="3"/>
        <v>31</v>
      </c>
      <c r="G22" s="90">
        <f t="shared" si="3"/>
        <v>28</v>
      </c>
      <c r="H22" s="90">
        <f t="shared" si="3"/>
        <v>28.576146494586077</v>
      </c>
      <c r="I22" s="90">
        <f t="shared" si="3"/>
        <v>30</v>
      </c>
      <c r="J22" s="90">
        <f t="shared" si="3"/>
        <v>31</v>
      </c>
      <c r="K22" s="90">
        <f t="shared" si="3"/>
        <v>30</v>
      </c>
      <c r="L22" s="90">
        <f t="shared" si="3"/>
        <v>29.526073272109464</v>
      </c>
      <c r="M22" s="90">
        <f t="shared" si="3"/>
        <v>28.941204065041802</v>
      </c>
      <c r="N22" s="90">
        <f t="shared" ref="N22:AT22" si="4">+IF(N19-N17-M17&gt;0,M9,(((N19-N17)/M17)*M9))</f>
        <v>30</v>
      </c>
      <c r="O22" s="90">
        <f t="shared" si="4"/>
        <v>31</v>
      </c>
      <c r="P22" s="90">
        <f t="shared" si="4"/>
        <v>30</v>
      </c>
      <c r="Q22" s="90">
        <f t="shared" si="4"/>
        <v>31</v>
      </c>
      <c r="R22" s="90">
        <f t="shared" si="4"/>
        <v>31</v>
      </c>
      <c r="S22" s="90">
        <f t="shared" si="4"/>
        <v>28</v>
      </c>
      <c r="T22" s="90">
        <f t="shared" si="4"/>
        <v>31</v>
      </c>
      <c r="U22" s="90">
        <f t="shared" si="4"/>
        <v>30</v>
      </c>
      <c r="V22" s="90">
        <f t="shared" si="4"/>
        <v>31</v>
      </c>
      <c r="W22" s="90">
        <f t="shared" si="4"/>
        <v>16.966824532526736</v>
      </c>
      <c r="X22" s="90">
        <f t="shared" si="4"/>
        <v>23.70461921363815</v>
      </c>
      <c r="Y22" s="90">
        <f t="shared" si="4"/>
        <v>31</v>
      </c>
      <c r="Z22" s="90">
        <f t="shared" si="4"/>
        <v>30</v>
      </c>
      <c r="AA22" s="90">
        <f t="shared" si="4"/>
        <v>31</v>
      </c>
      <c r="AB22" s="90">
        <f t="shared" si="4"/>
        <v>30</v>
      </c>
      <c r="AC22" s="90">
        <f t="shared" si="4"/>
        <v>31</v>
      </c>
      <c r="AD22" s="90">
        <f t="shared" si="4"/>
        <v>30.279610338611381</v>
      </c>
      <c r="AE22" s="90">
        <f t="shared" si="4"/>
        <v>29</v>
      </c>
      <c r="AF22" s="90">
        <f t="shared" si="4"/>
        <v>31</v>
      </c>
      <c r="AG22" s="90">
        <f t="shared" si="4"/>
        <v>30</v>
      </c>
      <c r="AH22" s="90">
        <f t="shared" si="4"/>
        <v>31</v>
      </c>
      <c r="AI22" s="90">
        <f t="shared" si="4"/>
        <v>30</v>
      </c>
      <c r="AJ22" s="90">
        <f t="shared" si="4"/>
        <v>31</v>
      </c>
      <c r="AK22" s="90">
        <f t="shared" si="4"/>
        <v>28.532666291774404</v>
      </c>
      <c r="AL22" s="90">
        <f t="shared" si="4"/>
        <v>30</v>
      </c>
      <c r="AM22" s="90">
        <f t="shared" si="4"/>
        <v>31</v>
      </c>
      <c r="AN22" s="90">
        <f t="shared" si="4"/>
        <v>30</v>
      </c>
      <c r="AO22" s="90">
        <f t="shared" si="4"/>
        <v>30.991727872204905</v>
      </c>
      <c r="AP22" s="90">
        <f t="shared" si="4"/>
        <v>31</v>
      </c>
      <c r="AQ22" s="90">
        <f t="shared" si="4"/>
        <v>28</v>
      </c>
      <c r="AR22" s="90">
        <f t="shared" si="4"/>
        <v>31</v>
      </c>
      <c r="AS22" s="90">
        <f t="shared" si="4"/>
        <v>30</v>
      </c>
      <c r="AT22" s="90">
        <f t="shared" si="4"/>
        <v>31</v>
      </c>
      <c r="AU22" s="90">
        <v>30</v>
      </c>
      <c r="AV22" s="90">
        <v>31</v>
      </c>
      <c r="AW22" s="90">
        <v>31</v>
      </c>
      <c r="AX22" s="90">
        <v>30</v>
      </c>
      <c r="AY22" s="90">
        <v>31</v>
      </c>
      <c r="AZ22" s="90">
        <v>30</v>
      </c>
      <c r="BA22" s="90">
        <v>31</v>
      </c>
      <c r="BB22" s="90">
        <v>31</v>
      </c>
      <c r="BC22" s="90">
        <v>28</v>
      </c>
      <c r="BD22" s="90">
        <v>30.861254940984061</v>
      </c>
      <c r="BE22" s="90">
        <v>30</v>
      </c>
      <c r="BF22" s="90">
        <v>31</v>
      </c>
    </row>
    <row r="23" spans="1:106" s="90" customFormat="1" x14ac:dyDescent="0.25">
      <c r="A23" s="95" t="s">
        <v>334</v>
      </c>
      <c r="B23" s="90">
        <v>9.8086292338282668</v>
      </c>
      <c r="C23" s="90">
        <v>9.6332327919313965</v>
      </c>
      <c r="D23" s="90">
        <f>+(((D19-D17-C17)/B17)*B9)</f>
        <v>6.731469240319587</v>
      </c>
      <c r="E23" s="90">
        <f>+(((E19-E17-D17)/C17)*C9)</f>
        <v>8.7078482413885556</v>
      </c>
      <c r="F23" s="90">
        <f>+(((F19-F17-E17)/D17)*D9)</f>
        <v>4.0226431016947632</v>
      </c>
      <c r="G23" s="90">
        <f>+(((G19-G17-F17)/E17)*E9)</f>
        <v>2.9900767926456617</v>
      </c>
      <c r="H23" s="90">
        <f t="shared" ref="H23:M23" si="5">+IF(H19-H17-G17&gt;0,(((H19-H17-G17)/F17)*F9),0)</f>
        <v>0</v>
      </c>
      <c r="I23" s="90">
        <f t="shared" si="5"/>
        <v>7.9390474590233264</v>
      </c>
      <c r="J23" s="90">
        <f t="shared" si="5"/>
        <v>8.2344164305745373</v>
      </c>
      <c r="K23" s="90">
        <f t="shared" si="5"/>
        <v>11.170694306678117</v>
      </c>
      <c r="L23" s="90">
        <f t="shared" si="5"/>
        <v>0</v>
      </c>
      <c r="M23" s="90">
        <f t="shared" si="5"/>
        <v>0</v>
      </c>
      <c r="N23" s="90">
        <f t="shared" ref="N23:AT23" si="6">+IF(N19-N17-M17&gt;0,(((N19-N17-M17)/L17)*L9),0)</f>
        <v>4.9744213010335514</v>
      </c>
      <c r="O23" s="90">
        <f t="shared" si="6"/>
        <v>1.168664504825802</v>
      </c>
      <c r="P23" s="90">
        <f t="shared" si="6"/>
        <v>17.84696478500862</v>
      </c>
      <c r="Q23" s="90">
        <f t="shared" si="6"/>
        <v>18.274983662482381</v>
      </c>
      <c r="R23" s="90">
        <f t="shared" si="6"/>
        <v>40.388771543048428</v>
      </c>
      <c r="S23" s="90">
        <f t="shared" si="6"/>
        <v>8.9053911205073994</v>
      </c>
      <c r="T23" s="90">
        <f t="shared" si="6"/>
        <v>8.096987696310455</v>
      </c>
      <c r="U23" s="90">
        <f t="shared" si="6"/>
        <v>6.2855219952283292</v>
      </c>
      <c r="V23" s="90">
        <f t="shared" si="6"/>
        <v>7.30473812466537</v>
      </c>
      <c r="W23" s="90">
        <f t="shared" si="6"/>
        <v>0</v>
      </c>
      <c r="X23" s="90">
        <f t="shared" si="6"/>
        <v>0</v>
      </c>
      <c r="Y23" s="90">
        <f t="shared" si="6"/>
        <v>0.41145234426005162</v>
      </c>
      <c r="Z23" s="90">
        <f t="shared" si="6"/>
        <v>1.5641983514424023</v>
      </c>
      <c r="AA23" s="90">
        <f t="shared" si="6"/>
        <v>1.1857007563324047</v>
      </c>
      <c r="AB23" s="90">
        <f t="shared" si="6"/>
        <v>4.1688429093855737</v>
      </c>
      <c r="AC23" s="90">
        <f t="shared" si="6"/>
        <v>5.5552365484251061</v>
      </c>
      <c r="AD23" s="90">
        <f t="shared" si="6"/>
        <v>0</v>
      </c>
      <c r="AE23" s="90">
        <f t="shared" si="6"/>
        <v>3.2372858353513436</v>
      </c>
      <c r="AF23" s="90">
        <f t="shared" si="6"/>
        <v>5.1029423283386812</v>
      </c>
      <c r="AG23" s="90">
        <f t="shared" si="6"/>
        <v>7.8364654314730631</v>
      </c>
      <c r="AH23" s="90">
        <f t="shared" si="6"/>
        <v>10.968265856052579</v>
      </c>
      <c r="AI23" s="90">
        <f t="shared" si="6"/>
        <v>21.465902760009946</v>
      </c>
      <c r="AJ23" s="90">
        <f t="shared" si="6"/>
        <v>0.71724910849475498</v>
      </c>
      <c r="AK23" s="90">
        <f t="shared" si="6"/>
        <v>0</v>
      </c>
      <c r="AL23" s="90">
        <f t="shared" si="6"/>
        <v>9.5792731330772298</v>
      </c>
      <c r="AM23" s="90">
        <f t="shared" si="6"/>
        <v>10.438524545104327</v>
      </c>
      <c r="AN23" s="90">
        <f t="shared" si="6"/>
        <v>12.555102562359702</v>
      </c>
      <c r="AO23" s="90">
        <f t="shared" si="6"/>
        <v>0</v>
      </c>
      <c r="AP23" s="90">
        <f t="shared" si="6"/>
        <v>5.3795188565872198</v>
      </c>
      <c r="AQ23" s="90">
        <f t="shared" si="6"/>
        <v>10.864414735276863</v>
      </c>
      <c r="AR23" s="90">
        <f t="shared" si="6"/>
        <v>14.75495299355201</v>
      </c>
      <c r="AS23" s="90">
        <f t="shared" si="6"/>
        <v>11.635883357713313</v>
      </c>
      <c r="AT23" s="90">
        <f t="shared" si="6"/>
        <v>13.784668717875999</v>
      </c>
      <c r="AU23" s="90">
        <v>11.791568633860138</v>
      </c>
      <c r="AV23" s="90">
        <v>5.9550333806174445</v>
      </c>
      <c r="AW23" s="90">
        <v>10.775830739448882</v>
      </c>
      <c r="AX23" s="90">
        <v>4.1769055878661216</v>
      </c>
      <c r="AY23" s="90">
        <v>4.2050119036147384</v>
      </c>
      <c r="AZ23" s="90">
        <v>6.3159524506855167</v>
      </c>
      <c r="BA23" s="90">
        <v>8.4758063571274072</v>
      </c>
      <c r="BB23" s="90">
        <v>24.11426409851957</v>
      </c>
      <c r="BC23" s="90">
        <v>7.7842905136468392</v>
      </c>
      <c r="BD23" s="90">
        <v>0</v>
      </c>
      <c r="BE23" s="90">
        <v>6.5876187894853686</v>
      </c>
      <c r="BF23" s="90">
        <v>0.23581486088090514</v>
      </c>
    </row>
    <row r="24" spans="1:106" s="98" customFormat="1" x14ac:dyDescent="0.25">
      <c r="A24" s="97" t="s">
        <v>335</v>
      </c>
      <c r="B24" s="96">
        <f>SUM(B21:B23)</f>
        <v>70.80862923382827</v>
      </c>
      <c r="C24" s="96">
        <f t="shared" ref="C24:M24" si="7">SUM(C21:C23)</f>
        <v>70.633232791931391</v>
      </c>
      <c r="D24" s="96">
        <f t="shared" si="7"/>
        <v>67.731469240319583</v>
      </c>
      <c r="E24" s="96">
        <f t="shared" si="7"/>
        <v>70.707848241388561</v>
      </c>
      <c r="F24" s="96">
        <f t="shared" si="7"/>
        <v>63.022643101694761</v>
      </c>
      <c r="G24" s="96">
        <f t="shared" si="7"/>
        <v>61.99007679264566</v>
      </c>
      <c r="H24" s="96">
        <f t="shared" si="7"/>
        <v>58.576146494586077</v>
      </c>
      <c r="I24" s="96">
        <f t="shared" si="7"/>
        <v>68.939047459023328</v>
      </c>
      <c r="J24" s="96">
        <f t="shared" si="7"/>
        <v>69.234416430574541</v>
      </c>
      <c r="K24" s="96">
        <f t="shared" si="7"/>
        <v>72.170694306678115</v>
      </c>
      <c r="L24" s="96">
        <f t="shared" si="7"/>
        <v>60.526073272109464</v>
      </c>
      <c r="M24" s="96">
        <f t="shared" si="7"/>
        <v>58.941204065041802</v>
      </c>
      <c r="N24" s="96">
        <f t="shared" ref="N24" si="8">SUM(N21:N23)</f>
        <v>65.974421301033544</v>
      </c>
      <c r="O24" s="96">
        <f t="shared" ref="O24" si="9">SUM(O21:O23)</f>
        <v>62.168664504825799</v>
      </c>
      <c r="P24" s="96">
        <f t="shared" ref="P24" si="10">SUM(P21:P23)</f>
        <v>78.846964785008623</v>
      </c>
      <c r="Q24" s="96">
        <f t="shared" ref="Q24" si="11">SUM(Q21:Q23)</f>
        <v>80.274983662482384</v>
      </c>
      <c r="R24" s="96">
        <f t="shared" ref="R24" si="12">SUM(R21:R23)</f>
        <v>99.388771543048421</v>
      </c>
      <c r="S24" s="96">
        <f t="shared" ref="S24" si="13">SUM(S21:S23)</f>
        <v>67.905391120507403</v>
      </c>
      <c r="T24" s="96">
        <f t="shared" ref="T24" si="14">SUM(T21:T23)</f>
        <v>69.09698769631045</v>
      </c>
      <c r="U24" s="96">
        <f t="shared" ref="U24" si="15">SUM(U21:U23)</f>
        <v>67.285521995228322</v>
      </c>
      <c r="V24" s="96">
        <f t="shared" ref="V24" si="16">SUM(V21:V23)</f>
        <v>68.304738124665363</v>
      </c>
      <c r="W24" s="96">
        <f t="shared" ref="W24" si="17">SUM(W21:W23)</f>
        <v>47.966824532526736</v>
      </c>
      <c r="X24" s="96">
        <f t="shared" ref="X24" si="18">SUM(X21:X23)</f>
        <v>54.704619213638153</v>
      </c>
      <c r="Y24" s="96">
        <f t="shared" ref="Y24" si="19">SUM(Y21:Y23)</f>
        <v>61.411452344260049</v>
      </c>
      <c r="Z24" s="96">
        <f t="shared" ref="Z24" si="20">SUM(Z21:Z23)</f>
        <v>62.5641983514424</v>
      </c>
      <c r="AA24" s="96">
        <f t="shared" ref="AA24" si="21">SUM(AA21:AA23)</f>
        <v>62.185700756332402</v>
      </c>
      <c r="AB24" s="96">
        <f t="shared" ref="AB24" si="22">SUM(AB21:AB23)</f>
        <v>65.168842909385575</v>
      </c>
      <c r="AC24" s="96">
        <f t="shared" ref="AC24" si="23">SUM(AC21:AC23)</f>
        <v>67.5552365484251</v>
      </c>
      <c r="AD24" s="96">
        <f t="shared" ref="AD24" si="24">SUM(AD21:AD23)</f>
        <v>59.279610338611377</v>
      </c>
      <c r="AE24" s="96">
        <f t="shared" ref="AE24" si="25">SUM(AE21:AE23)</f>
        <v>63.237285835351344</v>
      </c>
      <c r="AF24" s="96">
        <f t="shared" ref="AF24" si="26">SUM(AF21:AF23)</f>
        <v>66.102942328338685</v>
      </c>
      <c r="AG24" s="96">
        <f t="shared" ref="AG24" si="27">SUM(AG21:AG23)</f>
        <v>68.836465431473059</v>
      </c>
      <c r="AH24" s="96">
        <f t="shared" ref="AH24" si="28">SUM(AH21:AH23)</f>
        <v>71.968265856052582</v>
      </c>
      <c r="AI24" s="96">
        <f t="shared" ref="AI24" si="29">SUM(AI21:AI23)</f>
        <v>82.465902760009953</v>
      </c>
      <c r="AJ24" s="96">
        <f t="shared" ref="AJ24" si="30">SUM(AJ21:AJ23)</f>
        <v>62.717249108494755</v>
      </c>
      <c r="AK24" s="96">
        <f t="shared" ref="AK24" si="31">SUM(AK21:AK23)</f>
        <v>58.532666291774404</v>
      </c>
      <c r="AL24" s="96">
        <f t="shared" ref="AL24" si="32">SUM(AL21:AL23)</f>
        <v>70.579273133077237</v>
      </c>
      <c r="AM24" s="96">
        <f t="shared" ref="AM24" si="33">SUM(AM21:AM23)</f>
        <v>71.438524545104329</v>
      </c>
      <c r="AN24" s="96">
        <f t="shared" ref="AN24" si="34">SUM(AN21:AN23)</f>
        <v>73.555102562359707</v>
      </c>
      <c r="AO24" s="96">
        <f t="shared" ref="AO24" si="35">SUM(AO21:AO23)</f>
        <v>61.991727872204905</v>
      </c>
      <c r="AP24" s="96">
        <f t="shared" ref="AP24" si="36">SUM(AP21:AP23)</f>
        <v>64.379518856587225</v>
      </c>
      <c r="AQ24" s="96">
        <f t="shared" ref="AQ24" si="37">SUM(AQ21:AQ23)</f>
        <v>69.864414735276867</v>
      </c>
      <c r="AR24" s="96">
        <f t="shared" ref="AR24" si="38">SUM(AR21:AR23)</f>
        <v>75.75495299355201</v>
      </c>
      <c r="AS24" s="96">
        <f t="shared" ref="AS24" si="39">SUM(AS21:AS23)</f>
        <v>72.635883357713311</v>
      </c>
      <c r="AT24" s="96">
        <f t="shared" ref="AT24" si="40">SUM(AT21:AT23)</f>
        <v>74.784668717876002</v>
      </c>
      <c r="AU24" s="96">
        <v>72.791568633860138</v>
      </c>
      <c r="AV24" s="96">
        <v>67.955033380617451</v>
      </c>
      <c r="AW24" s="96">
        <v>71.775830739448878</v>
      </c>
      <c r="AX24" s="96">
        <v>65.176905587866116</v>
      </c>
      <c r="AY24" s="96">
        <v>65.205011903614732</v>
      </c>
      <c r="AZ24" s="96">
        <v>67.315952450685515</v>
      </c>
      <c r="BA24" s="96">
        <v>70.475806357127411</v>
      </c>
      <c r="BB24" s="96">
        <v>83.11426409851957</v>
      </c>
      <c r="BC24" s="96">
        <v>66.784290513646837</v>
      </c>
      <c r="BD24" s="96">
        <v>60.861254940984061</v>
      </c>
      <c r="BE24" s="96">
        <v>67.587618789485362</v>
      </c>
      <c r="BF24" s="96">
        <v>61.235814860880907</v>
      </c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</row>
    <row r="25" spans="1:106" x14ac:dyDescent="0.25"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</row>
    <row r="26" spans="1:106" x14ac:dyDescent="0.25"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</row>
    <row r="27" spans="1:106" x14ac:dyDescent="0.25">
      <c r="A27" s="93" t="s">
        <v>337</v>
      </c>
    </row>
    <row r="28" spans="1:106" x14ac:dyDescent="0.25">
      <c r="A28" s="93"/>
    </row>
    <row r="29" spans="1:106" x14ac:dyDescent="0.25">
      <c r="A29" s="94" t="s">
        <v>338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</row>
    <row r="30" spans="1:106" s="90" customFormat="1" x14ac:dyDescent="0.25">
      <c r="A30" s="95" t="s">
        <v>320</v>
      </c>
      <c r="B30" s="90">
        <v>397291.65</v>
      </c>
      <c r="C30" s="90">
        <v>456701.12250000006</v>
      </c>
      <c r="D30" s="90">
        <v>311143.35000000003</v>
      </c>
      <c r="E30" s="90">
        <v>390531.08139212226</v>
      </c>
      <c r="F30" s="90">
        <v>337923.60000000003</v>
      </c>
      <c r="G30" s="90">
        <v>554182.47149999999</v>
      </c>
      <c r="H30" s="90">
        <v>393428.7</v>
      </c>
      <c r="I30" s="90">
        <v>476589.75</v>
      </c>
      <c r="J30" s="90">
        <v>416221.05000000005</v>
      </c>
      <c r="K30" s="90">
        <v>418347.43649999995</v>
      </c>
      <c r="L30" s="90">
        <v>405659.10000000003</v>
      </c>
      <c r="M30" s="90">
        <v>243704.53800000003</v>
      </c>
      <c r="N30" s="90">
        <v>734440.30800000019</v>
      </c>
      <c r="O30" s="90">
        <v>575496.80999999994</v>
      </c>
      <c r="P30" s="90">
        <v>349053.65249999997</v>
      </c>
      <c r="Q30" s="90">
        <v>579440.16900000011</v>
      </c>
      <c r="R30" s="90">
        <v>502185.46350000007</v>
      </c>
      <c r="S30" s="90">
        <v>576099.94050000003</v>
      </c>
      <c r="T30" s="90">
        <v>517484.64600000012</v>
      </c>
      <c r="U30" s="90">
        <v>440782.62900000002</v>
      </c>
      <c r="V30" s="90">
        <v>452734.9470000001</v>
      </c>
      <c r="W30" s="90">
        <v>729355.20000000019</v>
      </c>
      <c r="X30" s="90">
        <v>478695.01050000003</v>
      </c>
      <c r="Y30" s="90">
        <v>440595.40349999996</v>
      </c>
      <c r="Z30" s="90">
        <v>453700.51650000003</v>
      </c>
      <c r="AA30" s="90">
        <v>548043.22650000011</v>
      </c>
      <c r="AB30" s="90">
        <v>323838.33300000004</v>
      </c>
      <c r="AC30" s="90">
        <v>480186.44100000005</v>
      </c>
      <c r="AD30" s="90">
        <v>422400.86700000009</v>
      </c>
      <c r="AE30" s="90">
        <v>562022.83199999994</v>
      </c>
      <c r="AF30" s="90">
        <v>472064.26049999992</v>
      </c>
      <c r="AG30" s="90">
        <v>381154.02150000003</v>
      </c>
      <c r="AH30" s="90">
        <v>395641.54349999997</v>
      </c>
      <c r="AI30" s="90">
        <v>592725.98700000008</v>
      </c>
      <c r="AJ30" s="90">
        <v>760547.41350000002</v>
      </c>
      <c r="AK30" s="90">
        <v>594865.87650000001</v>
      </c>
      <c r="AL30" s="90">
        <v>418991.77950000012</v>
      </c>
      <c r="AM30" s="90">
        <v>560496.82500000007</v>
      </c>
      <c r="AN30" s="90">
        <v>732760.64399999997</v>
      </c>
      <c r="AO30" s="90">
        <v>866785.94099999999</v>
      </c>
      <c r="AP30" s="90">
        <v>698472.91500000004</v>
      </c>
      <c r="AQ30" s="90">
        <v>662377.3600499999</v>
      </c>
      <c r="AR30" s="90">
        <v>635304.495</v>
      </c>
      <c r="AS30" s="90">
        <v>454126.80599999998</v>
      </c>
      <c r="AT30" s="90">
        <v>459602.64</v>
      </c>
      <c r="AU30" s="90">
        <v>658951.68753749994</v>
      </c>
      <c r="AV30" s="90">
        <v>569699.25747000007</v>
      </c>
      <c r="AW30" s="90">
        <v>469944.11399250018</v>
      </c>
      <c r="AX30" s="90">
        <v>673660.93000499997</v>
      </c>
      <c r="AY30" s="90">
        <v>485128.52850000007</v>
      </c>
      <c r="AZ30" s="90">
        <v>343682.80800000002</v>
      </c>
      <c r="BA30" s="90">
        <v>617106.85049999994</v>
      </c>
      <c r="BB30" s="90">
        <v>548539.39350000001</v>
      </c>
      <c r="BC30" s="90">
        <v>657091.47000000009</v>
      </c>
      <c r="BD30" s="90">
        <v>721904.58899999992</v>
      </c>
      <c r="BE30" s="90">
        <v>1130083.29</v>
      </c>
      <c r="BF30" s="90">
        <v>712261.77750000008</v>
      </c>
    </row>
    <row r="31" spans="1:106" s="90" customFormat="1" x14ac:dyDescent="0.25">
      <c r="A31" s="95" t="s">
        <v>45</v>
      </c>
      <c r="B31" s="90">
        <v>31374.48</v>
      </c>
      <c r="C31" s="90">
        <v>46754.270000000004</v>
      </c>
      <c r="D31" s="90">
        <v>40006.379999999997</v>
      </c>
      <c r="E31" s="90">
        <v>50505.67</v>
      </c>
      <c r="F31" s="90">
        <v>39769.799999999996</v>
      </c>
      <c r="G31" s="90">
        <v>64888.41</v>
      </c>
      <c r="H31" s="90">
        <v>42308.13</v>
      </c>
      <c r="I31" s="90">
        <v>45895.15</v>
      </c>
      <c r="J31" s="90">
        <v>48293.459999999992</v>
      </c>
      <c r="K31" s="90">
        <v>35436.080000000002</v>
      </c>
      <c r="L31" s="90">
        <v>72609.460000000006</v>
      </c>
      <c r="M31" s="90">
        <v>40319.050000000003</v>
      </c>
      <c r="N31" s="90">
        <v>65780.210000000006</v>
      </c>
      <c r="O31" s="90">
        <v>55521.27</v>
      </c>
      <c r="P31" s="90">
        <v>66896.320000000007</v>
      </c>
      <c r="Q31" s="90">
        <v>72024.53</v>
      </c>
      <c r="R31" s="90">
        <v>68425.069999999992</v>
      </c>
      <c r="S31" s="90">
        <v>107410.26000000001</v>
      </c>
      <c r="T31" s="90">
        <v>53812.470000000008</v>
      </c>
      <c r="U31" s="90">
        <v>83636.499999999985</v>
      </c>
      <c r="V31" s="90">
        <v>65064.400000000009</v>
      </c>
      <c r="W31" s="90">
        <v>85146.810000000012</v>
      </c>
      <c r="X31" s="90">
        <v>79711.87999999999</v>
      </c>
      <c r="Y31" s="90">
        <v>77191.810000000012</v>
      </c>
      <c r="Z31" s="90">
        <v>97684.99</v>
      </c>
      <c r="AA31" s="90">
        <v>84425.049999999988</v>
      </c>
      <c r="AB31" s="90">
        <v>66026.33</v>
      </c>
      <c r="AC31" s="90">
        <v>87930.52</v>
      </c>
      <c r="AD31" s="90">
        <v>91531.04</v>
      </c>
      <c r="AE31" s="90">
        <v>67782.289999999994</v>
      </c>
      <c r="AF31" s="90">
        <v>82739.87000000001</v>
      </c>
      <c r="AG31" s="90">
        <v>39961.009999999995</v>
      </c>
      <c r="AH31" s="90">
        <v>94974.779999999984</v>
      </c>
      <c r="AI31" s="90">
        <v>30752.080000000009</v>
      </c>
      <c r="AJ31" s="90">
        <v>155778.32</v>
      </c>
      <c r="AK31" s="90">
        <v>66228.83</v>
      </c>
      <c r="AL31" s="90">
        <v>100764.72000000002</v>
      </c>
      <c r="AM31" s="90">
        <v>96449.719999999987</v>
      </c>
      <c r="AN31" s="90">
        <v>70511.05</v>
      </c>
      <c r="AO31" s="90">
        <v>114708.87</v>
      </c>
      <c r="AP31" s="90">
        <v>115259.67000000003</v>
      </c>
      <c r="AQ31" s="90">
        <v>68121.37000000001</v>
      </c>
      <c r="AR31" s="90">
        <v>81788.149999999994</v>
      </c>
      <c r="AS31" s="90">
        <v>94946.11</v>
      </c>
      <c r="AT31" s="90">
        <v>38891.489999999991</v>
      </c>
      <c r="AU31" s="90">
        <v>90074.66</v>
      </c>
      <c r="AV31" s="90">
        <v>89723.81</v>
      </c>
      <c r="AW31" s="90">
        <v>82226.98</v>
      </c>
      <c r="AX31" s="90">
        <v>90184.24000000002</v>
      </c>
      <c r="AY31" s="90">
        <v>107252.66999999998</v>
      </c>
      <c r="AZ31" s="90">
        <v>77624.010000000009</v>
      </c>
      <c r="BA31" s="90">
        <v>86613.59</v>
      </c>
      <c r="BB31" s="90">
        <v>134636.01</v>
      </c>
      <c r="BC31" s="90">
        <v>83087.490000000005</v>
      </c>
      <c r="BD31" s="90">
        <v>72875.580000000016</v>
      </c>
      <c r="BE31" s="90">
        <v>112472.15</v>
      </c>
      <c r="BF31" s="90">
        <v>113428.52</v>
      </c>
    </row>
    <row r="32" spans="1:106" s="90" customFormat="1" x14ac:dyDescent="0.25">
      <c r="A32" s="95" t="s">
        <v>321</v>
      </c>
      <c r="B32" s="90">
        <v>38588.83</v>
      </c>
      <c r="C32" s="90">
        <v>25466.53</v>
      </c>
      <c r="D32" s="90">
        <v>15352.01</v>
      </c>
      <c r="E32" s="90">
        <v>20373.47</v>
      </c>
      <c r="F32" s="90">
        <v>15533.59</v>
      </c>
      <c r="G32" s="90">
        <v>29949.79</v>
      </c>
      <c r="H32" s="90">
        <v>29231.4</v>
      </c>
      <c r="I32" s="90">
        <v>31116.660000000003</v>
      </c>
      <c r="J32" s="90">
        <v>32008.160000000003</v>
      </c>
      <c r="K32" s="90">
        <v>16305.560000000001</v>
      </c>
      <c r="L32" s="90">
        <v>19270.010000000002</v>
      </c>
      <c r="M32" s="90">
        <v>32564.690000000002</v>
      </c>
      <c r="N32" s="90">
        <v>54624.93</v>
      </c>
      <c r="O32" s="90">
        <v>45132.61</v>
      </c>
      <c r="P32" s="90">
        <v>4934.9799999999996</v>
      </c>
      <c r="Q32" s="90">
        <v>15825.189999999999</v>
      </c>
      <c r="R32" s="90">
        <v>18123.2</v>
      </c>
      <c r="S32" s="90">
        <v>26592.47</v>
      </c>
      <c r="T32" s="90">
        <v>15246.81</v>
      </c>
      <c r="U32" s="90">
        <v>30990.93</v>
      </c>
      <c r="V32" s="90">
        <v>27052.82</v>
      </c>
      <c r="W32" s="90">
        <v>24393.670000000002</v>
      </c>
      <c r="X32" s="90">
        <v>31939.360000000001</v>
      </c>
      <c r="Y32" s="90">
        <v>45782.840000000004</v>
      </c>
      <c r="Z32" s="90">
        <v>34428.35</v>
      </c>
      <c r="AA32" s="90">
        <v>29037.040000000001</v>
      </c>
      <c r="AB32" s="90">
        <v>30169.32</v>
      </c>
      <c r="AC32" s="90">
        <v>19046.420000000002</v>
      </c>
      <c r="AD32" s="90">
        <v>33867.07</v>
      </c>
      <c r="AE32" s="90">
        <v>16576.669999999998</v>
      </c>
      <c r="AF32" s="90">
        <v>18198.36</v>
      </c>
      <c r="AG32" s="90">
        <v>-9235.2999999999993</v>
      </c>
      <c r="AH32" s="90">
        <v>24671.96</v>
      </c>
      <c r="AI32" s="90">
        <v>16515.88</v>
      </c>
      <c r="AJ32" s="90">
        <v>14176.630000000001</v>
      </c>
      <c r="AK32" s="90">
        <v>21666.45</v>
      </c>
      <c r="AL32" s="90">
        <v>20098.5</v>
      </c>
      <c r="AM32" s="90">
        <v>18380.18</v>
      </c>
      <c r="AN32" s="90">
        <v>28779.07</v>
      </c>
      <c r="AO32" s="90">
        <v>18592.510000000002</v>
      </c>
      <c r="AP32" s="90">
        <v>9596.6899999999987</v>
      </c>
      <c r="AQ32" s="90">
        <v>15586.04</v>
      </c>
      <c r="AR32" s="90">
        <v>9927.66</v>
      </c>
      <c r="AS32" s="90">
        <v>16240.04</v>
      </c>
      <c r="AT32" s="90">
        <v>16241.529999999999</v>
      </c>
      <c r="AU32" s="90">
        <v>20265.39</v>
      </c>
      <c r="AV32" s="90">
        <v>22328.879999999997</v>
      </c>
      <c r="AW32" s="90">
        <v>17311.849999999999</v>
      </c>
      <c r="AX32" s="90">
        <v>17588.22</v>
      </c>
      <c r="AY32" s="90">
        <v>32197.71</v>
      </c>
      <c r="AZ32" s="90">
        <v>23452.879999999997</v>
      </c>
      <c r="BA32" s="90">
        <v>30302.449999999997</v>
      </c>
      <c r="BB32" s="90">
        <v>22010.260000000002</v>
      </c>
      <c r="BC32" s="90">
        <v>23885.96</v>
      </c>
      <c r="BD32" s="90">
        <v>23589.59</v>
      </c>
      <c r="BE32" s="90">
        <v>34601.409999999996</v>
      </c>
      <c r="BF32" s="90">
        <v>30856.6</v>
      </c>
    </row>
    <row r="33" spans="1:106" s="90" customFormat="1" x14ac:dyDescent="0.25">
      <c r="A33" s="95" t="s">
        <v>322</v>
      </c>
      <c r="B33" s="90">
        <v>15699.5</v>
      </c>
      <c r="C33" s="90">
        <v>10063.619999999999</v>
      </c>
      <c r="D33" s="90">
        <v>12664.740000000002</v>
      </c>
      <c r="E33" s="90">
        <v>12655.55</v>
      </c>
      <c r="F33" s="90">
        <v>12831.359999999999</v>
      </c>
      <c r="G33" s="90">
        <v>24005.200000000001</v>
      </c>
      <c r="H33" s="90">
        <v>8144.869999999999</v>
      </c>
      <c r="I33" s="90">
        <v>10892.77</v>
      </c>
      <c r="J33" s="90">
        <v>11389.13</v>
      </c>
      <c r="K33" s="90">
        <v>17379.800000000003</v>
      </c>
      <c r="L33" s="90">
        <v>16867.259999999998</v>
      </c>
      <c r="M33" s="90">
        <v>13260.25</v>
      </c>
      <c r="N33" s="90">
        <v>30017.78</v>
      </c>
      <c r="O33" s="90">
        <v>23249.49</v>
      </c>
      <c r="P33" s="90">
        <v>8359.619999999999</v>
      </c>
      <c r="Q33" s="90">
        <v>15198.609999999999</v>
      </c>
      <c r="R33" s="90">
        <v>16960.439999999999</v>
      </c>
      <c r="S33" s="90">
        <v>26072.010000000002</v>
      </c>
      <c r="T33" s="90">
        <v>17984.079999999998</v>
      </c>
      <c r="U33" s="90">
        <v>16766.13</v>
      </c>
      <c r="V33" s="90">
        <v>24041.440000000002</v>
      </c>
      <c r="W33" s="90">
        <v>14308.410000000002</v>
      </c>
      <c r="X33" s="90">
        <v>23478.68</v>
      </c>
      <c r="Y33" s="90">
        <v>20099.500000000004</v>
      </c>
      <c r="Z33" s="90">
        <v>22060.799999999999</v>
      </c>
      <c r="AA33" s="90">
        <v>16259.96</v>
      </c>
      <c r="AB33" s="90">
        <v>9894.1299999999992</v>
      </c>
      <c r="AC33" s="90">
        <v>16707.670000000002</v>
      </c>
      <c r="AD33" s="90">
        <v>16371.869999999999</v>
      </c>
      <c r="AE33" s="90">
        <v>11982.93</v>
      </c>
      <c r="AF33" s="90">
        <v>23583.42</v>
      </c>
      <c r="AG33" s="90">
        <v>6663.6299999999992</v>
      </c>
      <c r="AH33" s="90">
        <v>27636.760000000002</v>
      </c>
      <c r="AI33" s="90">
        <v>13958.949999999999</v>
      </c>
      <c r="AJ33" s="90">
        <v>17349.61</v>
      </c>
      <c r="AK33" s="90">
        <v>22750.42</v>
      </c>
      <c r="AL33" s="90">
        <v>15934.21</v>
      </c>
      <c r="AM33" s="90">
        <v>26813.519999999997</v>
      </c>
      <c r="AN33" s="90">
        <v>8917.65</v>
      </c>
      <c r="AO33" s="90">
        <v>33400.58</v>
      </c>
      <c r="AP33" s="90">
        <v>19045.760000000002</v>
      </c>
      <c r="AQ33" s="90">
        <v>25483.43</v>
      </c>
      <c r="AR33" s="90">
        <v>26619.269999999997</v>
      </c>
      <c r="AS33" s="90">
        <v>33436.44</v>
      </c>
      <c r="AT33" s="90">
        <v>37242.089999999997</v>
      </c>
      <c r="AU33" s="90">
        <v>36784.46</v>
      </c>
      <c r="AV33" s="90">
        <v>25025.460000000006</v>
      </c>
      <c r="AW33" s="90">
        <v>18631.740000000002</v>
      </c>
      <c r="AX33" s="90">
        <v>26411.430000000008</v>
      </c>
      <c r="AY33" s="90">
        <v>27616.19999999999</v>
      </c>
      <c r="AZ33" s="90">
        <v>33046.700000000004</v>
      </c>
      <c r="BA33" s="90">
        <v>39935.829999999994</v>
      </c>
      <c r="BB33" s="90">
        <v>31371.759999999995</v>
      </c>
      <c r="BC33" s="90">
        <v>13062.029999999999</v>
      </c>
      <c r="BD33" s="90">
        <v>30410.19000000001</v>
      </c>
      <c r="BE33" s="90">
        <v>22599.979999999996</v>
      </c>
      <c r="BF33" s="90">
        <v>37409.700000000004</v>
      </c>
    </row>
    <row r="34" spans="1:106" s="90" customFormat="1" x14ac:dyDescent="0.25">
      <c r="A34" s="95" t="s">
        <v>323</v>
      </c>
      <c r="B34" s="90">
        <f>SUM(B31:B33)*0.2</f>
        <v>17132.562000000002</v>
      </c>
      <c r="C34" s="90">
        <f t="shared" ref="C34:AT34" si="41">SUM(C31:C33)*0.2</f>
        <v>16456.884000000002</v>
      </c>
      <c r="D34" s="90">
        <f t="shared" si="41"/>
        <v>13604.626000000002</v>
      </c>
      <c r="E34" s="90">
        <f t="shared" si="41"/>
        <v>16706.938000000002</v>
      </c>
      <c r="F34" s="90">
        <f t="shared" si="41"/>
        <v>13626.95</v>
      </c>
      <c r="G34" s="90">
        <f t="shared" si="41"/>
        <v>23768.680000000004</v>
      </c>
      <c r="H34" s="90">
        <f t="shared" si="41"/>
        <v>15936.88</v>
      </c>
      <c r="I34" s="90">
        <f t="shared" si="41"/>
        <v>17580.916000000001</v>
      </c>
      <c r="J34" s="90">
        <f t="shared" si="41"/>
        <v>18338.150000000001</v>
      </c>
      <c r="K34" s="90">
        <f t="shared" si="41"/>
        <v>13824.288</v>
      </c>
      <c r="L34" s="90">
        <f t="shared" si="41"/>
        <v>21749.346000000001</v>
      </c>
      <c r="M34" s="90">
        <f t="shared" si="41"/>
        <v>17228.798000000003</v>
      </c>
      <c r="N34" s="90">
        <f t="shared" si="41"/>
        <v>30084.584000000003</v>
      </c>
      <c r="O34" s="90">
        <f t="shared" si="41"/>
        <v>24780.674000000003</v>
      </c>
      <c r="P34" s="90">
        <f t="shared" si="41"/>
        <v>16038.184000000001</v>
      </c>
      <c r="Q34" s="90">
        <f t="shared" si="41"/>
        <v>20609.666000000001</v>
      </c>
      <c r="R34" s="90">
        <f t="shared" si="41"/>
        <v>20701.741999999998</v>
      </c>
      <c r="S34" s="90">
        <f t="shared" si="41"/>
        <v>32014.948000000004</v>
      </c>
      <c r="T34" s="90">
        <f t="shared" si="41"/>
        <v>17408.672000000002</v>
      </c>
      <c r="U34" s="90">
        <f t="shared" si="41"/>
        <v>26278.712</v>
      </c>
      <c r="V34" s="90">
        <f t="shared" si="41"/>
        <v>23231.732000000004</v>
      </c>
      <c r="W34" s="90">
        <f t="shared" si="41"/>
        <v>24769.778000000006</v>
      </c>
      <c r="X34" s="90">
        <f t="shared" si="41"/>
        <v>27025.983999999997</v>
      </c>
      <c r="Y34" s="90">
        <f t="shared" si="41"/>
        <v>28614.830000000005</v>
      </c>
      <c r="Z34" s="90">
        <f t="shared" si="41"/>
        <v>30834.827999999998</v>
      </c>
      <c r="AA34" s="90">
        <f t="shared" si="41"/>
        <v>25944.41</v>
      </c>
      <c r="AB34" s="90">
        <f t="shared" si="41"/>
        <v>21217.956000000002</v>
      </c>
      <c r="AC34" s="90">
        <f t="shared" si="41"/>
        <v>24736.922000000002</v>
      </c>
      <c r="AD34" s="90">
        <f t="shared" si="41"/>
        <v>28353.995999999999</v>
      </c>
      <c r="AE34" s="90">
        <f t="shared" si="41"/>
        <v>19268.377999999997</v>
      </c>
      <c r="AF34" s="90">
        <f t="shared" si="41"/>
        <v>24904.33</v>
      </c>
      <c r="AG34" s="90">
        <f t="shared" si="41"/>
        <v>7477.8679999999995</v>
      </c>
      <c r="AH34" s="90">
        <f t="shared" si="41"/>
        <v>29456.7</v>
      </c>
      <c r="AI34" s="90">
        <f t="shared" si="41"/>
        <v>12245.382000000001</v>
      </c>
      <c r="AJ34" s="90">
        <f t="shared" si="41"/>
        <v>37460.912000000004</v>
      </c>
      <c r="AK34" s="90">
        <f t="shared" si="41"/>
        <v>22129.14</v>
      </c>
      <c r="AL34" s="90">
        <f t="shared" si="41"/>
        <v>27359.486000000004</v>
      </c>
      <c r="AM34" s="90">
        <f t="shared" si="41"/>
        <v>28328.683999999997</v>
      </c>
      <c r="AN34" s="90">
        <f t="shared" si="41"/>
        <v>21641.554</v>
      </c>
      <c r="AO34" s="90">
        <f t="shared" si="41"/>
        <v>33340.392000000007</v>
      </c>
      <c r="AP34" s="90">
        <f t="shared" si="41"/>
        <v>28780.424000000006</v>
      </c>
      <c r="AQ34" s="90">
        <f t="shared" si="41"/>
        <v>21838.168000000001</v>
      </c>
      <c r="AR34" s="90">
        <f t="shared" si="41"/>
        <v>23667.016</v>
      </c>
      <c r="AS34" s="90">
        <f t="shared" si="41"/>
        <v>28924.518</v>
      </c>
      <c r="AT34" s="90">
        <f t="shared" si="41"/>
        <v>18475.021999999997</v>
      </c>
      <c r="AU34" s="90">
        <v>29424.902000000002</v>
      </c>
      <c r="AV34" s="90">
        <v>27415.630000000005</v>
      </c>
      <c r="AW34" s="90">
        <v>23634.114000000001</v>
      </c>
      <c r="AX34" s="90">
        <v>26836.778000000006</v>
      </c>
      <c r="AY34" s="90">
        <v>33413.315999999992</v>
      </c>
      <c r="AZ34" s="90">
        <v>26824.718000000008</v>
      </c>
      <c r="BA34" s="90">
        <v>31370.374</v>
      </c>
      <c r="BB34" s="90">
        <v>37603.606000000007</v>
      </c>
      <c r="BC34" s="90">
        <v>24007.096000000005</v>
      </c>
      <c r="BD34" s="90">
        <v>25375.072000000004</v>
      </c>
      <c r="BE34" s="90">
        <v>33934.707999999999</v>
      </c>
      <c r="BF34" s="90">
        <v>36338.964</v>
      </c>
    </row>
    <row r="35" spans="1:106" s="90" customFormat="1" x14ac:dyDescent="0.25">
      <c r="A35" s="95" t="s">
        <v>319</v>
      </c>
      <c r="B35" s="91">
        <f>SUM(B30:B34)</f>
        <v>500087.022</v>
      </c>
      <c r="C35" s="91">
        <f t="shared" ref="C35:AT35" si="42">SUM(C30:C34)</f>
        <v>555442.42650000006</v>
      </c>
      <c r="D35" s="91">
        <f t="shared" si="42"/>
        <v>392771.10600000003</v>
      </c>
      <c r="E35" s="91">
        <f t="shared" si="42"/>
        <v>490772.70939212223</v>
      </c>
      <c r="F35" s="91">
        <f t="shared" si="42"/>
        <v>419685.30000000005</v>
      </c>
      <c r="G35" s="91">
        <f t="shared" si="42"/>
        <v>696794.55150000006</v>
      </c>
      <c r="H35" s="91">
        <f t="shared" si="42"/>
        <v>489049.98000000004</v>
      </c>
      <c r="I35" s="91">
        <f t="shared" si="42"/>
        <v>582075.24600000004</v>
      </c>
      <c r="J35" s="91">
        <f t="shared" si="42"/>
        <v>526249.95000000007</v>
      </c>
      <c r="K35" s="91">
        <f t="shared" si="42"/>
        <v>501293.16449999996</v>
      </c>
      <c r="L35" s="91">
        <f t="shared" si="42"/>
        <v>536155.17600000009</v>
      </c>
      <c r="M35" s="91">
        <f t="shared" si="42"/>
        <v>347077.32600000006</v>
      </c>
      <c r="N35" s="91">
        <f t="shared" si="42"/>
        <v>914947.81200000027</v>
      </c>
      <c r="O35" s="91">
        <f t="shared" si="42"/>
        <v>724180.85399999993</v>
      </c>
      <c r="P35" s="91">
        <f t="shared" si="42"/>
        <v>445282.75649999996</v>
      </c>
      <c r="Q35" s="91">
        <f t="shared" si="42"/>
        <v>703098.16500000004</v>
      </c>
      <c r="R35" s="91">
        <f t="shared" si="42"/>
        <v>626395.91549999989</v>
      </c>
      <c r="S35" s="91">
        <f t="shared" si="42"/>
        <v>768189.62849999999</v>
      </c>
      <c r="T35" s="91">
        <f t="shared" si="42"/>
        <v>621936.67800000019</v>
      </c>
      <c r="U35" s="91">
        <f t="shared" si="42"/>
        <v>598454.90100000007</v>
      </c>
      <c r="V35" s="91">
        <f t="shared" si="42"/>
        <v>592125.33900000004</v>
      </c>
      <c r="W35" s="91">
        <f t="shared" si="42"/>
        <v>877973.86800000037</v>
      </c>
      <c r="X35" s="91">
        <f t="shared" si="42"/>
        <v>640850.91449999996</v>
      </c>
      <c r="Y35" s="91">
        <f t="shared" si="42"/>
        <v>612284.38349999988</v>
      </c>
      <c r="Z35" s="91">
        <f t="shared" si="42"/>
        <v>638709.48450000002</v>
      </c>
      <c r="AA35" s="91">
        <f t="shared" si="42"/>
        <v>703709.68650000019</v>
      </c>
      <c r="AB35" s="91">
        <f t="shared" si="42"/>
        <v>451146.06900000008</v>
      </c>
      <c r="AC35" s="91">
        <f t="shared" si="42"/>
        <v>628607.97300000011</v>
      </c>
      <c r="AD35" s="91">
        <f t="shared" si="42"/>
        <v>592524.84300000011</v>
      </c>
      <c r="AE35" s="91">
        <f t="shared" si="42"/>
        <v>677633.10000000009</v>
      </c>
      <c r="AF35" s="91">
        <f t="shared" si="42"/>
        <v>621490.24049999996</v>
      </c>
      <c r="AG35" s="91">
        <f t="shared" si="42"/>
        <v>426021.22950000007</v>
      </c>
      <c r="AH35" s="91">
        <f t="shared" si="42"/>
        <v>572381.74349999987</v>
      </c>
      <c r="AI35" s="91">
        <f t="shared" si="42"/>
        <v>666198.27899999998</v>
      </c>
      <c r="AJ35" s="91">
        <f t="shared" si="42"/>
        <v>985312.88550000009</v>
      </c>
      <c r="AK35" s="91">
        <f t="shared" si="42"/>
        <v>727640.71649999998</v>
      </c>
      <c r="AL35" s="91">
        <f t="shared" si="42"/>
        <v>583148.69550000015</v>
      </c>
      <c r="AM35" s="91">
        <f t="shared" si="42"/>
        <v>730468.92900000012</v>
      </c>
      <c r="AN35" s="91">
        <f t="shared" si="42"/>
        <v>862609.96799999999</v>
      </c>
      <c r="AO35" s="91">
        <f t="shared" si="42"/>
        <v>1066828.2930000001</v>
      </c>
      <c r="AP35" s="91">
        <f t="shared" si="42"/>
        <v>871155.45900000003</v>
      </c>
      <c r="AQ35" s="91">
        <f t="shared" si="42"/>
        <v>793406.36804999993</v>
      </c>
      <c r="AR35" s="91">
        <f t="shared" si="42"/>
        <v>777306.59100000001</v>
      </c>
      <c r="AS35" s="91">
        <f t="shared" si="42"/>
        <v>627673.91399999999</v>
      </c>
      <c r="AT35" s="91">
        <f t="shared" si="42"/>
        <v>570452.772</v>
      </c>
      <c r="AU35" s="91">
        <v>835501.09953749995</v>
      </c>
      <c r="AV35" s="91">
        <v>734193.0374700001</v>
      </c>
      <c r="AW35" s="91">
        <v>611748.79799250024</v>
      </c>
      <c r="AX35" s="91">
        <v>834681.59800500004</v>
      </c>
      <c r="AY35" s="91">
        <v>685608.42449999996</v>
      </c>
      <c r="AZ35" s="91">
        <v>504631.11600000004</v>
      </c>
      <c r="BA35" s="91">
        <v>805329.09449999977</v>
      </c>
      <c r="BB35" s="91">
        <v>774161.02950000006</v>
      </c>
      <c r="BC35" s="91">
        <v>801134.04600000009</v>
      </c>
      <c r="BD35" s="91">
        <v>874155.02100000007</v>
      </c>
      <c r="BE35" s="91">
        <v>1333691.5379999999</v>
      </c>
      <c r="BF35" s="91">
        <v>930295.56150000007</v>
      </c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</row>
    <row r="36" spans="1:106" s="90" customFormat="1" x14ac:dyDescent="0.25">
      <c r="A36" s="95"/>
    </row>
    <row r="37" spans="1:106" s="90" customFormat="1" x14ac:dyDescent="0.25">
      <c r="A37" s="95" t="s">
        <v>339</v>
      </c>
      <c r="B37" s="92">
        <v>1127460.08</v>
      </c>
      <c r="C37" s="92">
        <v>1346788.6199999999</v>
      </c>
      <c r="D37" s="92">
        <v>1318281.53</v>
      </c>
      <c r="E37" s="92">
        <v>1204845.2</v>
      </c>
      <c r="F37" s="92">
        <v>1166844.19</v>
      </c>
      <c r="G37" s="92">
        <v>1147459.1000000001</v>
      </c>
      <c r="H37" s="92">
        <v>1212446.01</v>
      </c>
      <c r="I37" s="92">
        <v>1534885.3599999999</v>
      </c>
      <c r="J37" s="92">
        <v>1454315.1199999999</v>
      </c>
      <c r="K37" s="92">
        <v>1501789</v>
      </c>
      <c r="L37" s="92">
        <v>1434988</v>
      </c>
      <c r="M37" s="92">
        <v>1267678</v>
      </c>
      <c r="N37" s="92">
        <v>1520427</v>
      </c>
      <c r="O37" s="92">
        <v>1446349</v>
      </c>
      <c r="P37" s="92">
        <v>1425385</v>
      </c>
      <c r="Q37" s="92">
        <v>1530129</v>
      </c>
      <c r="R37" s="92">
        <v>1516862</v>
      </c>
      <c r="S37" s="92">
        <v>1396378</v>
      </c>
      <c r="T37" s="92">
        <v>1371451</v>
      </c>
      <c r="U37" s="92">
        <v>1337192</v>
      </c>
      <c r="V37" s="92">
        <v>1396454</v>
      </c>
      <c r="W37" s="92">
        <v>1417782.7799999998</v>
      </c>
      <c r="X37" s="92">
        <v>1733016.34</v>
      </c>
      <c r="Y37" s="92">
        <v>1748101.96</v>
      </c>
      <c r="Z37" s="92">
        <v>1361325</v>
      </c>
      <c r="AA37" s="92">
        <v>1399834</v>
      </c>
      <c r="AB37" s="92">
        <v>1222410.6500000001</v>
      </c>
      <c r="AC37" s="92">
        <v>1263761.24</v>
      </c>
      <c r="AD37" s="92">
        <v>1187149.8400000001</v>
      </c>
      <c r="AE37" s="92">
        <v>1080075.44</v>
      </c>
      <c r="AF37" s="92">
        <v>1134948.1299999999</v>
      </c>
      <c r="AG37" s="92">
        <v>1257313.31</v>
      </c>
      <c r="AH37" s="92">
        <v>1580018.23</v>
      </c>
      <c r="AI37" s="92">
        <v>1598946.92</v>
      </c>
      <c r="AJ37" s="92">
        <v>1797942.04</v>
      </c>
      <c r="AK37" s="92">
        <v>1821780.82</v>
      </c>
      <c r="AL37" s="92">
        <v>1792891.74</v>
      </c>
      <c r="AM37" s="92">
        <v>1606960.96</v>
      </c>
      <c r="AN37" s="92">
        <v>1972559.16</v>
      </c>
      <c r="AO37" s="92">
        <v>2081314.86</v>
      </c>
      <c r="AP37" s="92">
        <v>2113963.54</v>
      </c>
      <c r="AQ37" s="92">
        <v>1926134.15</v>
      </c>
      <c r="AR37" s="92">
        <v>1908853.9899999998</v>
      </c>
      <c r="AS37" s="92">
        <v>1860970.09</v>
      </c>
      <c r="AT37" s="92">
        <v>1607696.64</v>
      </c>
      <c r="AU37" s="92">
        <v>1358228.67</v>
      </c>
      <c r="AV37" s="92">
        <v>1485293.47</v>
      </c>
      <c r="AW37" s="92">
        <v>1182541.25</v>
      </c>
      <c r="AX37" s="92">
        <v>1575056.2599999998</v>
      </c>
      <c r="AY37" s="92">
        <v>1504535.9</v>
      </c>
      <c r="AZ37" s="92">
        <v>1694692.48</v>
      </c>
      <c r="BA37" s="92">
        <v>1372971.02</v>
      </c>
      <c r="BB37" s="92">
        <v>1220107.25</v>
      </c>
      <c r="BC37" s="92">
        <v>1574244.0299999998</v>
      </c>
      <c r="BD37" s="92">
        <v>1635723.94</v>
      </c>
      <c r="BE37" s="92">
        <v>2126892.5499999998</v>
      </c>
      <c r="BF37" s="92">
        <v>2526421.3400000003</v>
      </c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</row>
    <row r="38" spans="1:106" s="90" customFormat="1" x14ac:dyDescent="0.25">
      <c r="A38" s="95"/>
    </row>
    <row r="39" spans="1:106" s="90" customFormat="1" x14ac:dyDescent="0.25">
      <c r="A39" s="95" t="s">
        <v>331</v>
      </c>
      <c r="B39" s="90">
        <f>B9</f>
        <v>31</v>
      </c>
      <c r="C39" s="90">
        <f t="shared" ref="C39:AT39" si="43">C9</f>
        <v>30</v>
      </c>
      <c r="D39" s="90">
        <f t="shared" si="43"/>
        <v>31</v>
      </c>
      <c r="E39" s="90">
        <f t="shared" si="43"/>
        <v>31</v>
      </c>
      <c r="F39" s="90">
        <f t="shared" si="43"/>
        <v>28</v>
      </c>
      <c r="G39" s="90">
        <f t="shared" si="43"/>
        <v>31</v>
      </c>
      <c r="H39" s="90">
        <f t="shared" si="43"/>
        <v>30</v>
      </c>
      <c r="I39" s="90">
        <f t="shared" si="43"/>
        <v>31</v>
      </c>
      <c r="J39" s="90">
        <f t="shared" si="43"/>
        <v>30</v>
      </c>
      <c r="K39" s="90">
        <f t="shared" si="43"/>
        <v>31</v>
      </c>
      <c r="L39" s="90">
        <f t="shared" si="43"/>
        <v>31</v>
      </c>
      <c r="M39" s="90">
        <f t="shared" si="43"/>
        <v>30</v>
      </c>
      <c r="N39" s="90">
        <f t="shared" si="43"/>
        <v>31</v>
      </c>
      <c r="O39" s="90">
        <f t="shared" si="43"/>
        <v>30</v>
      </c>
      <c r="P39" s="90">
        <f t="shared" si="43"/>
        <v>31</v>
      </c>
      <c r="Q39" s="90">
        <f t="shared" si="43"/>
        <v>31</v>
      </c>
      <c r="R39" s="90">
        <f t="shared" si="43"/>
        <v>28</v>
      </c>
      <c r="S39" s="90">
        <f t="shared" si="43"/>
        <v>31</v>
      </c>
      <c r="T39" s="90">
        <f t="shared" si="43"/>
        <v>30</v>
      </c>
      <c r="U39" s="90">
        <f t="shared" si="43"/>
        <v>31</v>
      </c>
      <c r="V39" s="90">
        <f t="shared" si="43"/>
        <v>30</v>
      </c>
      <c r="W39" s="90">
        <f t="shared" si="43"/>
        <v>31</v>
      </c>
      <c r="X39" s="90">
        <f t="shared" si="43"/>
        <v>31</v>
      </c>
      <c r="Y39" s="90">
        <f t="shared" si="43"/>
        <v>30</v>
      </c>
      <c r="Z39" s="90">
        <f t="shared" si="43"/>
        <v>31</v>
      </c>
      <c r="AA39" s="90">
        <f t="shared" si="43"/>
        <v>30</v>
      </c>
      <c r="AB39" s="90">
        <f t="shared" si="43"/>
        <v>31</v>
      </c>
      <c r="AC39" s="90">
        <f t="shared" si="43"/>
        <v>31</v>
      </c>
      <c r="AD39" s="90">
        <f t="shared" si="43"/>
        <v>29</v>
      </c>
      <c r="AE39" s="90">
        <f t="shared" si="43"/>
        <v>31</v>
      </c>
      <c r="AF39" s="90">
        <f t="shared" si="43"/>
        <v>30</v>
      </c>
      <c r="AG39" s="90">
        <f t="shared" si="43"/>
        <v>31</v>
      </c>
      <c r="AH39" s="90">
        <f t="shared" si="43"/>
        <v>30</v>
      </c>
      <c r="AI39" s="90">
        <f t="shared" si="43"/>
        <v>31</v>
      </c>
      <c r="AJ39" s="90">
        <f t="shared" si="43"/>
        <v>31</v>
      </c>
      <c r="AK39" s="90">
        <f t="shared" si="43"/>
        <v>30</v>
      </c>
      <c r="AL39" s="90">
        <f t="shared" si="43"/>
        <v>31</v>
      </c>
      <c r="AM39" s="90">
        <f t="shared" si="43"/>
        <v>30</v>
      </c>
      <c r="AN39" s="90">
        <f t="shared" si="43"/>
        <v>31</v>
      </c>
      <c r="AO39" s="90">
        <f t="shared" si="43"/>
        <v>31</v>
      </c>
      <c r="AP39" s="90">
        <f t="shared" si="43"/>
        <v>28</v>
      </c>
      <c r="AQ39" s="90">
        <f t="shared" si="43"/>
        <v>31</v>
      </c>
      <c r="AR39" s="90">
        <f t="shared" si="43"/>
        <v>30</v>
      </c>
      <c r="AS39" s="90">
        <f t="shared" si="43"/>
        <v>31</v>
      </c>
      <c r="AT39" s="90">
        <f t="shared" si="43"/>
        <v>30</v>
      </c>
      <c r="AU39" s="90">
        <v>31</v>
      </c>
      <c r="AV39" s="90">
        <v>31</v>
      </c>
      <c r="AW39" s="90">
        <v>30</v>
      </c>
      <c r="AX39" s="90">
        <v>31</v>
      </c>
      <c r="AY39" s="90">
        <v>30</v>
      </c>
      <c r="AZ39" s="90">
        <v>31</v>
      </c>
      <c r="BA39" s="90">
        <v>31</v>
      </c>
      <c r="BB39" s="90">
        <v>28</v>
      </c>
      <c r="BC39" s="90">
        <v>31</v>
      </c>
      <c r="BD39" s="90">
        <v>30</v>
      </c>
      <c r="BE39" s="90">
        <v>31</v>
      </c>
      <c r="BF39" s="90">
        <v>30</v>
      </c>
    </row>
    <row r="40" spans="1:106" s="90" customFormat="1" x14ac:dyDescent="0.25">
      <c r="A40" s="95" t="s">
        <v>333</v>
      </c>
      <c r="B40" s="90">
        <v>30</v>
      </c>
      <c r="C40" s="90">
        <f t="shared" ref="C40:AH40" si="44">+IF(C37-C35-B35&gt;0,B9,(((C37-C35)/B35)*B9))</f>
        <v>31</v>
      </c>
      <c r="D40" s="90">
        <f t="shared" si="44"/>
        <v>30</v>
      </c>
      <c r="E40" s="90">
        <f t="shared" si="44"/>
        <v>31</v>
      </c>
      <c r="F40" s="90">
        <f t="shared" si="44"/>
        <v>31</v>
      </c>
      <c r="G40" s="90">
        <f t="shared" si="44"/>
        <v>28</v>
      </c>
      <c r="H40" s="90">
        <f t="shared" si="44"/>
        <v>31</v>
      </c>
      <c r="I40" s="90">
        <f t="shared" si="44"/>
        <v>30</v>
      </c>
      <c r="J40" s="90">
        <f t="shared" si="44"/>
        <v>31</v>
      </c>
      <c r="K40" s="90">
        <f t="shared" si="44"/>
        <v>30</v>
      </c>
      <c r="L40" s="90">
        <f t="shared" si="44"/>
        <v>31</v>
      </c>
      <c r="M40" s="90">
        <f t="shared" si="44"/>
        <v>31</v>
      </c>
      <c r="N40" s="90">
        <f t="shared" si="44"/>
        <v>30</v>
      </c>
      <c r="O40" s="90">
        <f t="shared" si="44"/>
        <v>24.468294510769315</v>
      </c>
      <c r="P40" s="90">
        <f t="shared" si="44"/>
        <v>30</v>
      </c>
      <c r="Q40" s="90">
        <f t="shared" si="44"/>
        <v>31</v>
      </c>
      <c r="R40" s="90">
        <f t="shared" si="44"/>
        <v>31</v>
      </c>
      <c r="S40" s="90">
        <f t="shared" si="44"/>
        <v>28</v>
      </c>
      <c r="T40" s="90">
        <f t="shared" si="44"/>
        <v>30.246365116084085</v>
      </c>
      <c r="U40" s="90">
        <f t="shared" si="44"/>
        <v>30</v>
      </c>
      <c r="V40" s="90">
        <f t="shared" si="44"/>
        <v>31</v>
      </c>
      <c r="W40" s="90">
        <f t="shared" si="44"/>
        <v>27.349390903198589</v>
      </c>
      <c r="X40" s="90">
        <f t="shared" si="44"/>
        <v>31</v>
      </c>
      <c r="Y40" s="90">
        <f t="shared" si="44"/>
        <v>31</v>
      </c>
      <c r="Z40" s="90">
        <f t="shared" si="44"/>
        <v>30</v>
      </c>
      <c r="AA40" s="90">
        <f t="shared" si="44"/>
        <v>31</v>
      </c>
      <c r="AB40" s="90">
        <f t="shared" si="44"/>
        <v>30</v>
      </c>
      <c r="AC40" s="90">
        <f t="shared" si="44"/>
        <v>31</v>
      </c>
      <c r="AD40" s="90">
        <f t="shared" si="44"/>
        <v>29.324118844735043</v>
      </c>
      <c r="AE40" s="90">
        <f t="shared" si="44"/>
        <v>19.696773895436472</v>
      </c>
      <c r="AF40" s="90">
        <f t="shared" si="44"/>
        <v>23.489399461891686</v>
      </c>
      <c r="AG40" s="90">
        <f t="shared" si="44"/>
        <v>30</v>
      </c>
      <c r="AH40" s="90">
        <f t="shared" si="44"/>
        <v>31</v>
      </c>
      <c r="AI40" s="90">
        <f t="shared" ref="AI40:AT40" si="45">+IF(AI37-AI35-AH35&gt;0,AH9,(((AI37-AI35)/AH35)*AH9))</f>
        <v>30</v>
      </c>
      <c r="AJ40" s="90">
        <f t="shared" si="45"/>
        <v>31</v>
      </c>
      <c r="AK40" s="90">
        <f t="shared" si="45"/>
        <v>31</v>
      </c>
      <c r="AL40" s="90">
        <f t="shared" si="45"/>
        <v>30</v>
      </c>
      <c r="AM40" s="90">
        <f t="shared" si="45"/>
        <v>31</v>
      </c>
      <c r="AN40" s="90">
        <f t="shared" si="45"/>
        <v>30</v>
      </c>
      <c r="AO40" s="90">
        <f t="shared" si="45"/>
        <v>31</v>
      </c>
      <c r="AP40" s="90">
        <f t="shared" si="45"/>
        <v>31</v>
      </c>
      <c r="AQ40" s="90">
        <f t="shared" si="45"/>
        <v>28</v>
      </c>
      <c r="AR40" s="90">
        <f t="shared" si="45"/>
        <v>31</v>
      </c>
      <c r="AS40" s="90">
        <f t="shared" si="45"/>
        <v>30</v>
      </c>
      <c r="AT40" s="90">
        <f t="shared" si="45"/>
        <v>31</v>
      </c>
      <c r="AU40" s="90">
        <v>27.490140961003167</v>
      </c>
      <c r="AV40" s="90">
        <v>27.86844137167402</v>
      </c>
      <c r="AW40" s="90">
        <v>24.100699828490963</v>
      </c>
      <c r="AX40" s="90">
        <v>30</v>
      </c>
      <c r="AY40" s="90">
        <v>30.414893297249765</v>
      </c>
      <c r="AZ40" s="90">
        <v>30</v>
      </c>
      <c r="BA40" s="90">
        <v>31</v>
      </c>
      <c r="BB40" s="90">
        <v>17.166066555788646</v>
      </c>
      <c r="BC40" s="90">
        <v>27.961985591009384</v>
      </c>
      <c r="BD40" s="90">
        <v>29.469021578693454</v>
      </c>
      <c r="BE40" s="90">
        <v>27.221751049119689</v>
      </c>
      <c r="BF40" s="90">
        <v>31</v>
      </c>
    </row>
    <row r="41" spans="1:106" s="90" customFormat="1" x14ac:dyDescent="0.25">
      <c r="A41" s="95" t="s">
        <v>334</v>
      </c>
      <c r="B41" s="90">
        <v>7.8779854625223846</v>
      </c>
      <c r="C41" s="90">
        <v>18.412958499996694</v>
      </c>
      <c r="D41" s="90">
        <f t="shared" ref="D41:AI41" si="46">+IF(D37-D35-C35&gt;0,(((D37-D35-C35)/B35)*B9),0)</f>
        <v>22.94022323678697</v>
      </c>
      <c r="E41" s="90">
        <f t="shared" si="46"/>
        <v>17.3538085647772</v>
      </c>
      <c r="F41" s="90">
        <f t="shared" si="46"/>
        <v>20.235632095717872</v>
      </c>
      <c r="G41" s="90">
        <f t="shared" si="46"/>
        <v>1.9568258077950393</v>
      </c>
      <c r="H41" s="90">
        <f t="shared" si="46"/>
        <v>1.7747617035907595</v>
      </c>
      <c r="I41" s="90">
        <f t="shared" si="46"/>
        <v>20.63242906112189</v>
      </c>
      <c r="J41" s="90">
        <f t="shared" si="46"/>
        <v>21.224206409332627</v>
      </c>
      <c r="K41" s="90">
        <f t="shared" si="46"/>
        <v>25.25725419785331</v>
      </c>
      <c r="L41" s="90">
        <f t="shared" si="46"/>
        <v>22.662595568892684</v>
      </c>
      <c r="M41" s="90">
        <f t="shared" si="46"/>
        <v>23.774133145994643</v>
      </c>
      <c r="N41" s="90">
        <f t="shared" si="46"/>
        <v>14.940558406546073</v>
      </c>
      <c r="O41" s="90">
        <f t="shared" si="46"/>
        <v>0</v>
      </c>
      <c r="P41" s="90">
        <f t="shared" si="46"/>
        <v>8.6710553000371604</v>
      </c>
      <c r="Q41" s="90">
        <f t="shared" si="46"/>
        <v>15.81434014962235</v>
      </c>
      <c r="R41" s="90">
        <f t="shared" si="46"/>
        <v>13.044308183310491</v>
      </c>
      <c r="S41" s="90">
        <f t="shared" si="46"/>
        <v>7.9030409644155128E-2</v>
      </c>
      <c r="T41" s="90">
        <f t="shared" si="46"/>
        <v>0</v>
      </c>
      <c r="U41" s="90">
        <f t="shared" si="46"/>
        <v>4.7134365222687871</v>
      </c>
      <c r="V41" s="90">
        <f t="shared" si="46"/>
        <v>9.9306135471238353</v>
      </c>
      <c r="W41" s="90">
        <f t="shared" si="46"/>
        <v>0</v>
      </c>
      <c r="X41" s="90">
        <f t="shared" si="46"/>
        <v>10.852004300055791</v>
      </c>
      <c r="Y41" s="90">
        <f t="shared" si="46"/>
        <v>17.476564031402347</v>
      </c>
      <c r="Z41" s="90">
        <f t="shared" si="46"/>
        <v>5.3370682862620829</v>
      </c>
      <c r="AA41" s="90">
        <f t="shared" si="46"/>
        <v>2.813145192686421</v>
      </c>
      <c r="AB41" s="90">
        <f t="shared" si="46"/>
        <v>3.2788016779481444</v>
      </c>
      <c r="AC41" s="90">
        <f t="shared" si="46"/>
        <v>7.8444506959333893</v>
      </c>
      <c r="AD41" s="90">
        <f t="shared" si="46"/>
        <v>0</v>
      </c>
      <c r="AE41" s="90">
        <f t="shared" si="46"/>
        <v>0</v>
      </c>
      <c r="AF41" s="90">
        <f t="shared" si="46"/>
        <v>0</v>
      </c>
      <c r="AG41" s="90">
        <f t="shared" si="46"/>
        <v>9.5979034082012795</v>
      </c>
      <c r="AH41" s="90">
        <f t="shared" si="46"/>
        <v>28.075191809870425</v>
      </c>
      <c r="AI41" s="90">
        <f t="shared" si="46"/>
        <v>26.222575423321715</v>
      </c>
      <c r="AJ41" s="90">
        <f t="shared" ref="AJ41:AT41" si="47">+IF(AJ37-AJ35-AI35&gt;0,(((AJ37-AJ35-AI35)/AH35)*AH9),0)</f>
        <v>7.67481897332737</v>
      </c>
      <c r="AK41" s="90">
        <f t="shared" si="47"/>
        <v>5.0640235262451103</v>
      </c>
      <c r="AL41" s="90">
        <f t="shared" si="47"/>
        <v>15.167945520590672</v>
      </c>
      <c r="AM41" s="90">
        <f t="shared" si="47"/>
        <v>12.09429305623525</v>
      </c>
      <c r="AN41" s="90">
        <f t="shared" si="47"/>
        <v>20.173050619471013</v>
      </c>
      <c r="AO41" s="90">
        <f t="shared" si="47"/>
        <v>6.2374972967536042</v>
      </c>
      <c r="AP41" s="90">
        <f t="shared" si="47"/>
        <v>6.3242643029601506</v>
      </c>
      <c r="AQ41" s="90">
        <f t="shared" si="47"/>
        <v>7.6007939278097103</v>
      </c>
      <c r="AR41" s="90">
        <f t="shared" si="47"/>
        <v>10.86826555327824</v>
      </c>
      <c r="AS41" s="90">
        <f t="shared" si="47"/>
        <v>17.816440230675305</v>
      </c>
      <c r="AT41" s="90">
        <f t="shared" si="47"/>
        <v>15.807274455492168</v>
      </c>
      <c r="AU41" s="90">
        <v>0</v>
      </c>
      <c r="AV41" s="90">
        <v>0</v>
      </c>
      <c r="AW41" s="90">
        <v>0</v>
      </c>
      <c r="AX41" s="90">
        <v>5.4309991794772552</v>
      </c>
      <c r="AY41" s="90">
        <v>0</v>
      </c>
      <c r="AZ41" s="90">
        <v>18.735337117623054</v>
      </c>
      <c r="BA41" s="90">
        <v>2.7571485668055793</v>
      </c>
      <c r="BB41" s="90">
        <v>0</v>
      </c>
      <c r="BC41" s="90">
        <v>0</v>
      </c>
      <c r="BD41" s="90">
        <v>0</v>
      </c>
      <c r="BE41" s="90">
        <v>0</v>
      </c>
      <c r="BF41" s="90">
        <v>9.0064428229143676</v>
      </c>
    </row>
    <row r="42" spans="1:106" s="98" customFormat="1" x14ac:dyDescent="0.25">
      <c r="A42" s="97" t="s">
        <v>340</v>
      </c>
      <c r="B42" s="96">
        <f t="shared" ref="B42:U42" si="48">SUM(B39:B41)</f>
        <v>68.877985462522389</v>
      </c>
      <c r="C42" s="96">
        <f t="shared" si="48"/>
        <v>79.412958499996691</v>
      </c>
      <c r="D42" s="96">
        <f t="shared" si="48"/>
        <v>83.940223236786977</v>
      </c>
      <c r="E42" s="96">
        <f t="shared" si="48"/>
        <v>79.353808564777196</v>
      </c>
      <c r="F42" s="96">
        <f t="shared" si="48"/>
        <v>79.235632095717875</v>
      </c>
      <c r="G42" s="96">
        <f t="shared" si="48"/>
        <v>60.956825807795042</v>
      </c>
      <c r="H42" s="96">
        <f t="shared" si="48"/>
        <v>62.774761703590762</v>
      </c>
      <c r="I42" s="96">
        <f t="shared" si="48"/>
        <v>81.632429061121883</v>
      </c>
      <c r="J42" s="96">
        <f t="shared" si="48"/>
        <v>82.224206409332623</v>
      </c>
      <c r="K42" s="96">
        <f t="shared" si="48"/>
        <v>86.257254197853314</v>
      </c>
      <c r="L42" s="96">
        <f t="shared" si="48"/>
        <v>84.662595568892684</v>
      </c>
      <c r="M42" s="96">
        <f t="shared" si="48"/>
        <v>84.774133145994639</v>
      </c>
      <c r="N42" s="96">
        <f t="shared" si="48"/>
        <v>75.940558406546074</v>
      </c>
      <c r="O42" s="96">
        <f t="shared" si="48"/>
        <v>54.468294510769312</v>
      </c>
      <c r="P42" s="96">
        <f t="shared" si="48"/>
        <v>69.671055300037153</v>
      </c>
      <c r="Q42" s="96">
        <f t="shared" si="48"/>
        <v>77.814340149622353</v>
      </c>
      <c r="R42" s="96">
        <f t="shared" si="48"/>
        <v>72.044308183310491</v>
      </c>
      <c r="S42" s="96">
        <f t="shared" si="48"/>
        <v>59.079030409644155</v>
      </c>
      <c r="T42" s="96">
        <f t="shared" si="48"/>
        <v>60.246365116084085</v>
      </c>
      <c r="U42" s="96">
        <f t="shared" si="48"/>
        <v>65.713436522268793</v>
      </c>
      <c r="V42" s="96">
        <v>70.930613547123841</v>
      </c>
      <c r="W42" s="96">
        <v>58.349390903198589</v>
      </c>
      <c r="X42" s="96">
        <v>72.852004300055796</v>
      </c>
      <c r="Y42" s="96">
        <v>78.476564031402347</v>
      </c>
      <c r="Z42" s="96">
        <v>66.337068286262081</v>
      </c>
      <c r="AA42" s="96">
        <v>63.81314519268642</v>
      </c>
      <c r="AB42" s="96">
        <v>64.278801677948138</v>
      </c>
      <c r="AC42" s="96">
        <v>69.844450695933389</v>
      </c>
      <c r="AD42" s="96">
        <v>58.32411884473504</v>
      </c>
      <c r="AE42" s="96">
        <v>50.696773895436472</v>
      </c>
      <c r="AF42" s="96">
        <v>53.489399461891686</v>
      </c>
      <c r="AG42" s="96">
        <v>70.597903408201276</v>
      </c>
      <c r="AH42" s="96">
        <v>89.075191809870432</v>
      </c>
      <c r="AI42" s="96">
        <f t="shared" ref="AI42:AT42" si="49">SUM(AI39:AI41)</f>
        <v>87.222575423321715</v>
      </c>
      <c r="AJ42" s="96">
        <f t="shared" si="49"/>
        <v>69.674818973327376</v>
      </c>
      <c r="AK42" s="96">
        <f t="shared" si="49"/>
        <v>66.064023526245109</v>
      </c>
      <c r="AL42" s="96">
        <f t="shared" si="49"/>
        <v>76.167945520590678</v>
      </c>
      <c r="AM42" s="96">
        <f t="shared" si="49"/>
        <v>73.094293056235244</v>
      </c>
      <c r="AN42" s="96">
        <f t="shared" si="49"/>
        <v>81.173050619471013</v>
      </c>
      <c r="AO42" s="96">
        <f t="shared" si="49"/>
        <v>68.237497296753602</v>
      </c>
      <c r="AP42" s="96">
        <f t="shared" si="49"/>
        <v>65.324264302960145</v>
      </c>
      <c r="AQ42" s="96">
        <f t="shared" si="49"/>
        <v>66.600793927809704</v>
      </c>
      <c r="AR42" s="96">
        <f t="shared" si="49"/>
        <v>71.868265553278235</v>
      </c>
      <c r="AS42" s="96">
        <f t="shared" si="49"/>
        <v>78.816440230675312</v>
      </c>
      <c r="AT42" s="96">
        <f t="shared" si="49"/>
        <v>76.807274455492163</v>
      </c>
      <c r="AU42" s="96">
        <v>58.490140961003164</v>
      </c>
      <c r="AV42" s="96">
        <v>58.868441371674024</v>
      </c>
      <c r="AW42" s="96">
        <v>54.10069982849096</v>
      </c>
      <c r="AX42" s="96">
        <v>66.430999179477254</v>
      </c>
      <c r="AY42" s="96">
        <v>60.414893297249762</v>
      </c>
      <c r="AZ42" s="96">
        <v>79.735337117623061</v>
      </c>
      <c r="BA42" s="96">
        <v>64.757148566805583</v>
      </c>
      <c r="BB42" s="96">
        <v>45.166066555788646</v>
      </c>
      <c r="BC42" s="96">
        <v>58.96198559100938</v>
      </c>
      <c r="BD42" s="96">
        <v>59.469021578693457</v>
      </c>
      <c r="BE42" s="96">
        <v>58.221751049119689</v>
      </c>
      <c r="BF42" s="96">
        <v>70.006442822914366</v>
      </c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</row>
    <row r="43" spans="1:106" s="90" customFormat="1" x14ac:dyDescent="0.25">
      <c r="A43" s="95"/>
    </row>
    <row r="44" spans="1:106" s="90" customFormat="1" x14ac:dyDescent="0.25">
      <c r="A44" s="95"/>
    </row>
    <row r="45" spans="1:106" s="90" customFormat="1" x14ac:dyDescent="0.25">
      <c r="A45" s="97" t="s">
        <v>341</v>
      </c>
    </row>
    <row r="46" spans="1:106" s="90" customFormat="1" x14ac:dyDescent="0.25">
      <c r="A46" s="95"/>
    </row>
    <row r="47" spans="1:106" s="90" customFormat="1" x14ac:dyDescent="0.25">
      <c r="A47" s="95" t="s">
        <v>342</v>
      </c>
      <c r="B47" s="92">
        <v>378373</v>
      </c>
      <c r="C47" s="92">
        <v>434953</v>
      </c>
      <c r="D47" s="92">
        <v>296327</v>
      </c>
      <c r="E47" s="92">
        <v>371934</v>
      </c>
      <c r="F47" s="92">
        <v>321832</v>
      </c>
      <c r="G47" s="92">
        <v>527793</v>
      </c>
      <c r="H47" s="92">
        <v>374694</v>
      </c>
      <c r="I47" s="92">
        <v>453895</v>
      </c>
      <c r="J47" s="92">
        <v>396401</v>
      </c>
      <c r="K47" s="92">
        <v>398426</v>
      </c>
      <c r="L47" s="92">
        <v>386342</v>
      </c>
      <c r="M47" s="92">
        <v>232100</v>
      </c>
      <c r="N47" s="92">
        <v>699467</v>
      </c>
      <c r="O47" s="92">
        <v>548092</v>
      </c>
      <c r="P47" s="92">
        <v>332432</v>
      </c>
      <c r="Q47" s="92">
        <v>551848</v>
      </c>
      <c r="R47" s="92">
        <v>478271.87000000005</v>
      </c>
      <c r="S47" s="92">
        <v>548666.61</v>
      </c>
      <c r="T47" s="92">
        <v>492842.52000000008</v>
      </c>
      <c r="U47" s="92">
        <v>419792.98</v>
      </c>
      <c r="V47" s="92">
        <v>431176.14000000007</v>
      </c>
      <c r="W47" s="92">
        <v>694624.00000000012</v>
      </c>
      <c r="X47" s="92">
        <v>455900.01</v>
      </c>
      <c r="Y47" s="92">
        <v>419614.66999999993</v>
      </c>
      <c r="Z47" s="92">
        <v>432095.73</v>
      </c>
      <c r="AA47" s="92">
        <v>521945.93000000005</v>
      </c>
      <c r="AB47" s="92">
        <v>308417.46000000002</v>
      </c>
      <c r="AC47" s="92">
        <v>457320.42000000004</v>
      </c>
      <c r="AD47" s="92">
        <v>402286.54000000004</v>
      </c>
      <c r="AE47" s="92">
        <v>535259.84</v>
      </c>
      <c r="AF47" s="92">
        <v>449585.00999999989</v>
      </c>
      <c r="AG47" s="92">
        <v>363003.83</v>
      </c>
      <c r="AH47" s="92">
        <v>376801.47</v>
      </c>
      <c r="AI47" s="92">
        <v>564500.94000000006</v>
      </c>
      <c r="AJ47" s="92">
        <v>724330.87</v>
      </c>
      <c r="AK47" s="92">
        <v>566538.92999999993</v>
      </c>
      <c r="AL47" s="92">
        <v>399039.7900000001</v>
      </c>
      <c r="AM47" s="92">
        <v>533806.5</v>
      </c>
      <c r="AN47" s="92">
        <v>697867.27999999991</v>
      </c>
      <c r="AO47" s="92">
        <v>825510.41999999993</v>
      </c>
      <c r="AP47" s="92">
        <v>665212.30000000005</v>
      </c>
      <c r="AQ47" s="92">
        <v>630835.58099999989</v>
      </c>
      <c r="AR47" s="92">
        <v>605051.9</v>
      </c>
      <c r="AS47" s="92">
        <v>432501.72</v>
      </c>
      <c r="AT47" s="92">
        <v>437216.8</v>
      </c>
      <c r="AU47" s="92">
        <v>627573.03574999992</v>
      </c>
      <c r="AV47" s="92">
        <v>542570.72140000004</v>
      </c>
      <c r="AW47" s="92">
        <v>447565.82285000017</v>
      </c>
      <c r="AX47" s="92">
        <v>641581.83809999994</v>
      </c>
      <c r="AY47" s="92">
        <v>462027.17000000004</v>
      </c>
      <c r="AZ47" s="92">
        <v>327316.96000000002</v>
      </c>
      <c r="BA47" s="92">
        <v>587720.80999999994</v>
      </c>
      <c r="BB47" s="92">
        <v>522418.47</v>
      </c>
      <c r="BC47" s="92">
        <v>625801.4</v>
      </c>
      <c r="BD47" s="92">
        <v>687528.17999999993</v>
      </c>
      <c r="BE47" s="92">
        <v>1076269.8</v>
      </c>
      <c r="BF47" s="92">
        <v>678344.55</v>
      </c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  <c r="CI47" s="92"/>
      <c r="CJ47" s="92"/>
      <c r="CK47" s="92"/>
      <c r="CL47" s="92"/>
      <c r="CM47" s="92"/>
      <c r="CN47" s="92"/>
      <c r="CO47" s="92"/>
      <c r="CP47" s="92"/>
      <c r="CQ47" s="92"/>
      <c r="CR47" s="92"/>
      <c r="CS47" s="92"/>
      <c r="CT47" s="92"/>
      <c r="CU47" s="92"/>
      <c r="CV47" s="92"/>
      <c r="CW47" s="92"/>
      <c r="CX47" s="92"/>
      <c r="CY47" s="92"/>
      <c r="CZ47" s="92"/>
      <c r="DA47" s="92"/>
      <c r="DB47" s="92"/>
    </row>
    <row r="48" spans="1:106" s="90" customFormat="1" x14ac:dyDescent="0.25">
      <c r="A48" s="95"/>
      <c r="B48" s="90">
        <v>31</v>
      </c>
      <c r="C48" s="90">
        <v>30</v>
      </c>
      <c r="D48" s="90">
        <v>31</v>
      </c>
      <c r="E48" s="90">
        <v>31</v>
      </c>
      <c r="F48" s="90">
        <v>28</v>
      </c>
      <c r="G48" s="90">
        <v>31</v>
      </c>
      <c r="H48" s="90">
        <v>30</v>
      </c>
      <c r="I48" s="90">
        <v>31</v>
      </c>
      <c r="J48" s="90">
        <v>30</v>
      </c>
      <c r="K48" s="90">
        <v>31</v>
      </c>
      <c r="L48" s="90">
        <v>31</v>
      </c>
      <c r="M48" s="90">
        <v>30</v>
      </c>
      <c r="N48" s="90">
        <f t="shared" ref="N48:U48" si="50">+N9</f>
        <v>31</v>
      </c>
      <c r="O48" s="90">
        <f t="shared" si="50"/>
        <v>30</v>
      </c>
      <c r="P48" s="90">
        <f t="shared" si="50"/>
        <v>31</v>
      </c>
      <c r="Q48" s="90">
        <f t="shared" si="50"/>
        <v>31</v>
      </c>
      <c r="R48" s="90">
        <f t="shared" si="50"/>
        <v>28</v>
      </c>
      <c r="S48" s="90">
        <f t="shared" si="50"/>
        <v>31</v>
      </c>
      <c r="T48" s="90">
        <f t="shared" si="50"/>
        <v>30</v>
      </c>
      <c r="U48" s="90">
        <f t="shared" si="50"/>
        <v>31</v>
      </c>
      <c r="V48" s="90">
        <v>30</v>
      </c>
      <c r="W48" s="90">
        <v>31</v>
      </c>
      <c r="X48" s="90">
        <v>31</v>
      </c>
      <c r="Y48" s="90">
        <v>30</v>
      </c>
      <c r="Z48" s="90">
        <v>31</v>
      </c>
      <c r="AA48" s="90">
        <v>30</v>
      </c>
      <c r="AB48" s="90">
        <v>31</v>
      </c>
      <c r="AC48" s="90">
        <v>31</v>
      </c>
      <c r="AD48" s="90">
        <v>29</v>
      </c>
      <c r="AE48" s="90">
        <v>31</v>
      </c>
      <c r="AF48" s="90">
        <v>30</v>
      </c>
      <c r="AG48" s="90">
        <v>31</v>
      </c>
      <c r="AH48" s="90">
        <v>30</v>
      </c>
      <c r="AI48" s="90">
        <f t="shared" ref="AI48:AT48" si="51">+AI9</f>
        <v>31</v>
      </c>
      <c r="AJ48" s="90">
        <f t="shared" si="51"/>
        <v>31</v>
      </c>
      <c r="AK48" s="90">
        <f t="shared" si="51"/>
        <v>30</v>
      </c>
      <c r="AL48" s="90">
        <f t="shared" si="51"/>
        <v>31</v>
      </c>
      <c r="AM48" s="90">
        <f t="shared" si="51"/>
        <v>30</v>
      </c>
      <c r="AN48" s="90">
        <f t="shared" si="51"/>
        <v>31</v>
      </c>
      <c r="AO48" s="90">
        <f t="shared" si="51"/>
        <v>31</v>
      </c>
      <c r="AP48" s="90">
        <f t="shared" si="51"/>
        <v>28</v>
      </c>
      <c r="AQ48" s="90">
        <f t="shared" si="51"/>
        <v>31</v>
      </c>
      <c r="AR48" s="90">
        <f t="shared" si="51"/>
        <v>30</v>
      </c>
      <c r="AS48" s="90">
        <f t="shared" si="51"/>
        <v>31</v>
      </c>
      <c r="AT48" s="90">
        <f t="shared" si="51"/>
        <v>30</v>
      </c>
      <c r="AU48" s="90">
        <v>31</v>
      </c>
      <c r="AV48" s="90">
        <v>31</v>
      </c>
      <c r="AW48" s="90">
        <v>30</v>
      </c>
      <c r="AX48" s="90">
        <v>31</v>
      </c>
      <c r="AY48" s="90">
        <v>30</v>
      </c>
      <c r="AZ48" s="90">
        <v>31</v>
      </c>
      <c r="BA48" s="90">
        <v>31</v>
      </c>
      <c r="BB48" s="90">
        <v>28</v>
      </c>
      <c r="BC48" s="90">
        <v>31</v>
      </c>
      <c r="BD48" s="90">
        <v>30</v>
      </c>
      <c r="BE48" s="90">
        <v>31</v>
      </c>
      <c r="BF48" s="90">
        <v>30</v>
      </c>
    </row>
    <row r="49" spans="1:106" s="90" customFormat="1" x14ac:dyDescent="0.25">
      <c r="A49" s="95"/>
    </row>
    <row r="50" spans="1:106" s="90" customFormat="1" x14ac:dyDescent="0.25">
      <c r="A50" s="95" t="s">
        <v>137</v>
      </c>
      <c r="B50" s="92">
        <v>1531313</v>
      </c>
      <c r="C50" s="92">
        <v>1519752.61</v>
      </c>
      <c r="D50" s="92">
        <v>1591849</v>
      </c>
      <c r="E50" s="92">
        <v>1600206</v>
      </c>
      <c r="F50" s="92">
        <v>1460404</v>
      </c>
      <c r="G50" s="92">
        <v>1397381.6400000001</v>
      </c>
      <c r="H50" s="92">
        <v>1373754</v>
      </c>
      <c r="I50" s="92">
        <v>1482606</v>
      </c>
      <c r="J50" s="92">
        <v>1571993</v>
      </c>
      <c r="K50" s="92">
        <v>1664585</v>
      </c>
      <c r="L50" s="92">
        <v>1597579</v>
      </c>
      <c r="M50" s="92">
        <v>1757554</v>
      </c>
      <c r="N50" s="92">
        <v>1690995</v>
      </c>
      <c r="O50" s="92">
        <v>1521960</v>
      </c>
      <c r="P50" s="92">
        <v>1516504</v>
      </c>
      <c r="Q50" s="92">
        <v>1767698</v>
      </c>
      <c r="R50" s="92">
        <v>1645969</v>
      </c>
      <c r="S50" s="92">
        <v>1591059</v>
      </c>
      <c r="T50" s="92">
        <v>1569713</v>
      </c>
      <c r="U50" s="92">
        <v>1568798</v>
      </c>
      <c r="V50" s="92">
        <v>1613810</v>
      </c>
      <c r="W50" s="92">
        <v>1553013.7399999998</v>
      </c>
      <c r="X50" s="92">
        <v>1662785.9500000002</v>
      </c>
      <c r="Y50" s="92">
        <v>1778072.1199999999</v>
      </c>
      <c r="Z50" s="92">
        <v>1714933.28</v>
      </c>
      <c r="AA50" s="92">
        <v>1765402.17</v>
      </c>
      <c r="AB50" s="92">
        <v>1732195.22</v>
      </c>
      <c r="AC50" s="92">
        <v>1815295.45</v>
      </c>
      <c r="AD50" s="92">
        <v>1703241.56</v>
      </c>
      <c r="AE50" s="92">
        <v>1568140.58</v>
      </c>
      <c r="AF50" s="92">
        <v>1503405.41</v>
      </c>
      <c r="AG50" s="92">
        <v>1622883.65</v>
      </c>
      <c r="AH50" s="92">
        <v>1745133.28</v>
      </c>
      <c r="AI50" s="92">
        <v>1827322.2</v>
      </c>
      <c r="AJ50" s="92">
        <v>1614615.1099999999</v>
      </c>
      <c r="AK50" s="92">
        <v>1627437.3699999999</v>
      </c>
      <c r="AL50" s="92">
        <v>1754214.88</v>
      </c>
      <c r="AM50" s="92">
        <v>1698892.25</v>
      </c>
      <c r="AN50" s="92">
        <v>1831866.98</v>
      </c>
      <c r="AO50" s="92">
        <v>1855407.6600000001</v>
      </c>
      <c r="AP50" s="92">
        <v>1859718.09</v>
      </c>
      <c r="AQ50" s="92">
        <v>1914030.74</v>
      </c>
      <c r="AR50" s="92">
        <v>1916570.1899999997</v>
      </c>
      <c r="AS50" s="92">
        <v>1840380.2499999998</v>
      </c>
      <c r="AT50" s="92">
        <v>1773393.7399999998</v>
      </c>
      <c r="AU50" s="92">
        <v>1836787.06</v>
      </c>
      <c r="AV50" s="92">
        <v>1734620.88</v>
      </c>
      <c r="AW50" s="92">
        <v>1633978</v>
      </c>
      <c r="AX50" s="92">
        <v>1717414.8499999999</v>
      </c>
      <c r="AY50" s="92">
        <v>1796737.51</v>
      </c>
      <c r="AZ50" s="92">
        <v>1864332.45</v>
      </c>
      <c r="BA50" s="92">
        <v>1771022.2300000002</v>
      </c>
      <c r="BB50" s="92">
        <v>1630671.6</v>
      </c>
      <c r="BC50" s="92">
        <v>1623946.73</v>
      </c>
      <c r="BD50" s="92">
        <v>1567138.2800000003</v>
      </c>
      <c r="BE50" s="92">
        <v>1425716.14</v>
      </c>
      <c r="BF50" s="92">
        <v>1579851.6500000001</v>
      </c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  <c r="CN50" s="92"/>
      <c r="CO50" s="92"/>
      <c r="CP50" s="92"/>
      <c r="CQ50" s="92"/>
      <c r="CR50" s="92"/>
      <c r="CS50" s="92"/>
      <c r="CT50" s="92"/>
      <c r="CU50" s="92"/>
      <c r="CV50" s="92"/>
      <c r="CW50" s="92"/>
      <c r="CX50" s="92"/>
      <c r="CY50" s="92"/>
      <c r="CZ50" s="92"/>
      <c r="DA50" s="92"/>
      <c r="DB50" s="92"/>
    </row>
    <row r="51" spans="1:106" s="90" customFormat="1" x14ac:dyDescent="0.25">
      <c r="A51" s="95"/>
    </row>
    <row r="52" spans="1:106" s="90" customFormat="1" x14ac:dyDescent="0.25">
      <c r="A52" s="95" t="s">
        <v>331</v>
      </c>
      <c r="B52" s="90">
        <f>+B9</f>
        <v>31</v>
      </c>
      <c r="C52" s="90">
        <f t="shared" ref="C52:AT52" si="52">+C9</f>
        <v>30</v>
      </c>
      <c r="D52" s="90">
        <f t="shared" si="52"/>
        <v>31</v>
      </c>
      <c r="E52" s="90">
        <f t="shared" si="52"/>
        <v>31</v>
      </c>
      <c r="F52" s="90">
        <f t="shared" si="52"/>
        <v>28</v>
      </c>
      <c r="G52" s="90">
        <f t="shared" si="52"/>
        <v>31</v>
      </c>
      <c r="H52" s="90">
        <f t="shared" si="52"/>
        <v>30</v>
      </c>
      <c r="I52" s="90">
        <f t="shared" si="52"/>
        <v>31</v>
      </c>
      <c r="J52" s="90">
        <f t="shared" si="52"/>
        <v>30</v>
      </c>
      <c r="K52" s="90">
        <f t="shared" si="52"/>
        <v>31</v>
      </c>
      <c r="L52" s="90">
        <f t="shared" si="52"/>
        <v>31</v>
      </c>
      <c r="M52" s="90">
        <f t="shared" si="52"/>
        <v>30</v>
      </c>
      <c r="N52" s="90">
        <f t="shared" si="52"/>
        <v>31</v>
      </c>
      <c r="O52" s="90">
        <f t="shared" si="52"/>
        <v>30</v>
      </c>
      <c r="P52" s="90">
        <f t="shared" si="52"/>
        <v>31</v>
      </c>
      <c r="Q52" s="90">
        <f t="shared" si="52"/>
        <v>31</v>
      </c>
      <c r="R52" s="90">
        <f t="shared" si="52"/>
        <v>28</v>
      </c>
      <c r="S52" s="90">
        <f t="shared" si="52"/>
        <v>31</v>
      </c>
      <c r="T52" s="90">
        <f t="shared" si="52"/>
        <v>30</v>
      </c>
      <c r="U52" s="90">
        <f t="shared" si="52"/>
        <v>31</v>
      </c>
      <c r="V52" s="90">
        <f t="shared" si="52"/>
        <v>30</v>
      </c>
      <c r="W52" s="90">
        <f t="shared" si="52"/>
        <v>31</v>
      </c>
      <c r="X52" s="90">
        <f t="shared" si="52"/>
        <v>31</v>
      </c>
      <c r="Y52" s="90">
        <f t="shared" si="52"/>
        <v>30</v>
      </c>
      <c r="Z52" s="90">
        <f t="shared" si="52"/>
        <v>31</v>
      </c>
      <c r="AA52" s="90">
        <f t="shared" si="52"/>
        <v>30</v>
      </c>
      <c r="AB52" s="90">
        <f t="shared" si="52"/>
        <v>31</v>
      </c>
      <c r="AC52" s="90">
        <f t="shared" si="52"/>
        <v>31</v>
      </c>
      <c r="AD52" s="90">
        <f t="shared" si="52"/>
        <v>29</v>
      </c>
      <c r="AE52" s="90">
        <f t="shared" si="52"/>
        <v>31</v>
      </c>
      <c r="AF52" s="90">
        <f t="shared" si="52"/>
        <v>30</v>
      </c>
      <c r="AG52" s="90">
        <f t="shared" si="52"/>
        <v>31</v>
      </c>
      <c r="AH52" s="90">
        <f t="shared" si="52"/>
        <v>30</v>
      </c>
      <c r="AI52" s="90">
        <f t="shared" si="52"/>
        <v>31</v>
      </c>
      <c r="AJ52" s="90">
        <f t="shared" si="52"/>
        <v>31</v>
      </c>
      <c r="AK52" s="90">
        <f t="shared" si="52"/>
        <v>30</v>
      </c>
      <c r="AL52" s="90">
        <f t="shared" si="52"/>
        <v>31</v>
      </c>
      <c r="AM52" s="90">
        <f t="shared" si="52"/>
        <v>30</v>
      </c>
      <c r="AN52" s="90">
        <f t="shared" si="52"/>
        <v>31</v>
      </c>
      <c r="AO52" s="90">
        <f t="shared" si="52"/>
        <v>31</v>
      </c>
      <c r="AP52" s="90">
        <f t="shared" si="52"/>
        <v>28</v>
      </c>
      <c r="AQ52" s="90">
        <f t="shared" si="52"/>
        <v>31</v>
      </c>
      <c r="AR52" s="90">
        <f t="shared" si="52"/>
        <v>30</v>
      </c>
      <c r="AS52" s="90">
        <f t="shared" si="52"/>
        <v>31</v>
      </c>
      <c r="AT52" s="90">
        <f t="shared" si="52"/>
        <v>30</v>
      </c>
      <c r="AU52" s="90">
        <v>31</v>
      </c>
      <c r="AV52" s="90">
        <v>31</v>
      </c>
      <c r="AW52" s="90">
        <v>30</v>
      </c>
      <c r="AX52" s="90">
        <v>31</v>
      </c>
      <c r="AY52" s="90">
        <v>30</v>
      </c>
      <c r="AZ52" s="90">
        <v>31</v>
      </c>
      <c r="BA52" s="90">
        <v>31</v>
      </c>
      <c r="BB52" s="90">
        <v>28</v>
      </c>
      <c r="BC52" s="90">
        <v>31</v>
      </c>
      <c r="BD52" s="90">
        <v>30</v>
      </c>
      <c r="BE52" s="90">
        <v>31</v>
      </c>
      <c r="BF52" s="90">
        <v>30</v>
      </c>
    </row>
    <row r="53" spans="1:106" s="90" customFormat="1" x14ac:dyDescent="0.25">
      <c r="A53" s="95" t="s">
        <v>333</v>
      </c>
      <c r="B53" s="90">
        <v>30</v>
      </c>
      <c r="C53" s="90">
        <f>+IF(C50-C47-B47&gt;0,B9,(((C50-C47)/B47)*B9))</f>
        <v>31</v>
      </c>
      <c r="D53" s="90">
        <f t="shared" ref="D53:AT53" si="53">+IF(D50-D47-C47&gt;0,C9,(((D50-D47)/C47)*C9))</f>
        <v>30</v>
      </c>
      <c r="E53" s="90">
        <f t="shared" si="53"/>
        <v>31</v>
      </c>
      <c r="F53" s="90">
        <f t="shared" si="53"/>
        <v>31</v>
      </c>
      <c r="G53" s="90">
        <f t="shared" si="53"/>
        <v>28</v>
      </c>
      <c r="H53" s="90">
        <f t="shared" si="53"/>
        <v>31</v>
      </c>
      <c r="I53" s="90">
        <f t="shared" si="53"/>
        <v>30</v>
      </c>
      <c r="J53" s="90">
        <f t="shared" si="53"/>
        <v>31</v>
      </c>
      <c r="K53" s="90">
        <f t="shared" si="53"/>
        <v>30</v>
      </c>
      <c r="L53" s="90">
        <f t="shared" si="53"/>
        <v>31</v>
      </c>
      <c r="M53" s="90">
        <f t="shared" si="53"/>
        <v>31</v>
      </c>
      <c r="N53" s="90">
        <f t="shared" si="53"/>
        <v>30</v>
      </c>
      <c r="O53" s="90">
        <f t="shared" si="53"/>
        <v>31</v>
      </c>
      <c r="P53" s="90">
        <f t="shared" si="53"/>
        <v>30</v>
      </c>
      <c r="Q53" s="90">
        <f t="shared" si="53"/>
        <v>31</v>
      </c>
      <c r="R53" s="90">
        <f t="shared" si="53"/>
        <v>31</v>
      </c>
      <c r="S53" s="90">
        <f t="shared" si="53"/>
        <v>28</v>
      </c>
      <c r="T53" s="90">
        <f t="shared" si="53"/>
        <v>31</v>
      </c>
      <c r="U53" s="90">
        <f t="shared" si="53"/>
        <v>30</v>
      </c>
      <c r="V53" s="90">
        <f t="shared" si="53"/>
        <v>31</v>
      </c>
      <c r="W53" s="90">
        <f t="shared" si="53"/>
        <v>30</v>
      </c>
      <c r="X53" s="90">
        <f t="shared" si="53"/>
        <v>31</v>
      </c>
      <c r="Y53" s="90">
        <f t="shared" si="53"/>
        <v>31</v>
      </c>
      <c r="Z53" s="90">
        <f t="shared" si="53"/>
        <v>30</v>
      </c>
      <c r="AA53" s="90">
        <f t="shared" si="53"/>
        <v>31</v>
      </c>
      <c r="AB53" s="90">
        <f t="shared" si="53"/>
        <v>30</v>
      </c>
      <c r="AC53" s="90">
        <f t="shared" si="53"/>
        <v>31</v>
      </c>
      <c r="AD53" s="90">
        <f t="shared" si="53"/>
        <v>31</v>
      </c>
      <c r="AE53" s="90">
        <f t="shared" si="53"/>
        <v>29</v>
      </c>
      <c r="AF53" s="90">
        <f t="shared" si="53"/>
        <v>31</v>
      </c>
      <c r="AG53" s="90">
        <f t="shared" si="53"/>
        <v>30</v>
      </c>
      <c r="AH53" s="90">
        <f t="shared" si="53"/>
        <v>31</v>
      </c>
      <c r="AI53" s="90">
        <f t="shared" si="53"/>
        <v>30</v>
      </c>
      <c r="AJ53" s="90">
        <f t="shared" si="53"/>
        <v>31</v>
      </c>
      <c r="AK53" s="90">
        <f t="shared" si="53"/>
        <v>31</v>
      </c>
      <c r="AL53" s="90">
        <f t="shared" si="53"/>
        <v>30</v>
      </c>
      <c r="AM53" s="90">
        <f t="shared" si="53"/>
        <v>31</v>
      </c>
      <c r="AN53" s="90">
        <f t="shared" si="53"/>
        <v>30</v>
      </c>
      <c r="AO53" s="90">
        <f t="shared" si="53"/>
        <v>31</v>
      </c>
      <c r="AP53" s="90">
        <f t="shared" si="53"/>
        <v>31</v>
      </c>
      <c r="AQ53" s="90">
        <f t="shared" si="53"/>
        <v>28</v>
      </c>
      <c r="AR53" s="90">
        <f t="shared" si="53"/>
        <v>31</v>
      </c>
      <c r="AS53" s="90">
        <f t="shared" si="53"/>
        <v>30</v>
      </c>
      <c r="AT53" s="90">
        <f t="shared" si="53"/>
        <v>31</v>
      </c>
      <c r="AU53" s="90">
        <v>30</v>
      </c>
      <c r="AV53" s="90">
        <v>31</v>
      </c>
      <c r="AW53" s="90">
        <v>31</v>
      </c>
      <c r="AX53" s="90">
        <v>30</v>
      </c>
      <c r="AY53" s="90">
        <v>31</v>
      </c>
      <c r="AZ53" s="90">
        <v>30</v>
      </c>
      <c r="BA53" s="90">
        <v>31</v>
      </c>
      <c r="BB53" s="90">
        <v>31</v>
      </c>
      <c r="BC53" s="90">
        <v>28</v>
      </c>
      <c r="BD53" s="90">
        <v>31</v>
      </c>
      <c r="BE53" s="90">
        <v>15.247942564332414</v>
      </c>
      <c r="BF53" s="90">
        <v>25.96627732191315</v>
      </c>
    </row>
    <row r="54" spans="1:106" s="90" customFormat="1" x14ac:dyDescent="0.25">
      <c r="A54" s="95" t="s">
        <v>334</v>
      </c>
      <c r="B54" s="90">
        <v>31</v>
      </c>
      <c r="C54" s="90">
        <v>30</v>
      </c>
      <c r="D54" s="90">
        <f>+IF(D50-D47-C47-B47&gt;0,B9,(((D50-D47-C47)/B47)*B9))</f>
        <v>31</v>
      </c>
      <c r="E54" s="90">
        <f t="shared" ref="E54:O54" si="54">+IF(E50-E47-D47-C47&gt;0,C9,(((E50-E47-D47)/C47)*C9))</f>
        <v>30</v>
      </c>
      <c r="F54" s="90">
        <f t="shared" si="54"/>
        <v>31</v>
      </c>
      <c r="G54" s="90">
        <f t="shared" si="54"/>
        <v>31</v>
      </c>
      <c r="H54" s="90">
        <f t="shared" si="54"/>
        <v>28</v>
      </c>
      <c r="I54" s="90">
        <f t="shared" si="54"/>
        <v>31</v>
      </c>
      <c r="J54" s="90">
        <f t="shared" si="54"/>
        <v>30</v>
      </c>
      <c r="K54" s="90">
        <f t="shared" si="54"/>
        <v>31</v>
      </c>
      <c r="L54" s="90">
        <f t="shared" si="54"/>
        <v>30</v>
      </c>
      <c r="M54" s="90">
        <f t="shared" si="54"/>
        <v>31</v>
      </c>
      <c r="N54" s="90">
        <f t="shared" si="54"/>
        <v>31</v>
      </c>
      <c r="O54" s="90">
        <f t="shared" si="54"/>
        <v>30</v>
      </c>
      <c r="P54" s="90">
        <f>+IF(P50-P47-O47-N47&gt;0,N9,(((P50-P47-O47)/N47)*N9))</f>
        <v>28.186290418275629</v>
      </c>
      <c r="Q54" s="90">
        <f t="shared" ref="Q54:AT54" si="55">+IF(Q50-Q47-P47-O47&gt;0,O9,(((Q50-Q47-P47)/O47)*O9))</f>
        <v>30</v>
      </c>
      <c r="R54" s="90">
        <f t="shared" si="55"/>
        <v>31</v>
      </c>
      <c r="S54" s="90">
        <f t="shared" si="55"/>
        <v>31</v>
      </c>
      <c r="T54" s="90">
        <f t="shared" si="55"/>
        <v>28</v>
      </c>
      <c r="U54" s="90">
        <f t="shared" si="55"/>
        <v>31</v>
      </c>
      <c r="V54" s="90">
        <f t="shared" si="55"/>
        <v>30</v>
      </c>
      <c r="W54" s="90">
        <f t="shared" si="55"/>
        <v>31</v>
      </c>
      <c r="X54" s="90">
        <f t="shared" si="55"/>
        <v>30</v>
      </c>
      <c r="Y54" s="90">
        <f t="shared" si="55"/>
        <v>31</v>
      </c>
      <c r="Z54" s="90">
        <f t="shared" si="55"/>
        <v>31</v>
      </c>
      <c r="AA54" s="90">
        <f t="shared" si="55"/>
        <v>30</v>
      </c>
      <c r="AB54" s="90">
        <f t="shared" si="55"/>
        <v>31</v>
      </c>
      <c r="AC54" s="90">
        <f t="shared" si="55"/>
        <v>30</v>
      </c>
      <c r="AD54" s="90">
        <f t="shared" si="55"/>
        <v>31</v>
      </c>
      <c r="AE54" s="90">
        <f t="shared" si="55"/>
        <v>31</v>
      </c>
      <c r="AF54" s="90">
        <f t="shared" si="55"/>
        <v>29</v>
      </c>
      <c r="AG54" s="90">
        <f t="shared" si="55"/>
        <v>31</v>
      </c>
      <c r="AH54" s="90">
        <f t="shared" si="55"/>
        <v>30</v>
      </c>
      <c r="AI54" s="90">
        <f t="shared" si="55"/>
        <v>31</v>
      </c>
      <c r="AJ54" s="90">
        <f t="shared" si="55"/>
        <v>25.938059636550769</v>
      </c>
      <c r="AK54" s="90">
        <f t="shared" si="55"/>
        <v>18.482865006389535</v>
      </c>
      <c r="AL54" s="90">
        <f t="shared" si="55"/>
        <v>31</v>
      </c>
      <c r="AM54" s="90">
        <f t="shared" si="55"/>
        <v>30</v>
      </c>
      <c r="AN54" s="90">
        <f t="shared" si="55"/>
        <v>31</v>
      </c>
      <c r="AO54" s="90">
        <f t="shared" si="55"/>
        <v>18.660130215724251</v>
      </c>
      <c r="AP54" s="90">
        <f t="shared" si="55"/>
        <v>16.391163187934538</v>
      </c>
      <c r="AQ54" s="90">
        <f t="shared" si="55"/>
        <v>23.206816249515057</v>
      </c>
      <c r="AR54" s="90">
        <f t="shared" si="55"/>
        <v>28</v>
      </c>
      <c r="AS54" s="90">
        <f t="shared" si="55"/>
        <v>31</v>
      </c>
      <c r="AT54" s="90">
        <f t="shared" si="55"/>
        <v>30</v>
      </c>
      <c r="AU54" s="90">
        <v>31</v>
      </c>
      <c r="AV54" s="90">
        <v>30</v>
      </c>
      <c r="AW54" s="90">
        <v>31</v>
      </c>
      <c r="AX54" s="90">
        <v>31</v>
      </c>
      <c r="AY54" s="90">
        <v>30</v>
      </c>
      <c r="AZ54" s="90">
        <v>31</v>
      </c>
      <c r="BA54" s="90">
        <v>30</v>
      </c>
      <c r="BB54" s="90">
        <v>31</v>
      </c>
      <c r="BC54" s="90">
        <v>25.092752220225112</v>
      </c>
      <c r="BD54" s="90">
        <v>13.603354414326141</v>
      </c>
      <c r="BE54" s="321">
        <v>8.2483762682022235</v>
      </c>
      <c r="BF54" s="90">
        <v>-7.6256961569197053</v>
      </c>
    </row>
    <row r="55" spans="1:106" s="90" customFormat="1" x14ac:dyDescent="0.25">
      <c r="A55" s="95" t="s">
        <v>344</v>
      </c>
      <c r="B55" s="90">
        <v>13.551443199430851</v>
      </c>
      <c r="C55" s="90">
        <v>23.498305721076839</v>
      </c>
      <c r="D55" s="90">
        <v>30</v>
      </c>
      <c r="E55" s="90">
        <f>IF(+IF(E50-E47-D47-C47-B47&gt;0,B9,(((E50-E47-D47-C47)/B47)*B9))&lt;0,0,+IF(E50-E47-D47-C47-B47&gt;0,B9,(((E50-E47-D47-C47)/B47)*B9)))</f>
        <v>31</v>
      </c>
      <c r="F55" s="90">
        <f t="shared" ref="F55:AT55" si="56">IF(+IF(F50-F47-E47-D47-C47&gt;0,C9,(((F50-F47-E47-D47)/C47)*C9))&lt;0,0,+IF(F50-F47-E47-D47-C47&gt;0,C9,(((F50-F47-E47-D47)/C47)*C9)))</f>
        <v>30</v>
      </c>
      <c r="G55" s="90">
        <f t="shared" si="56"/>
        <v>18.39353767965796</v>
      </c>
      <c r="H55" s="90">
        <f t="shared" si="56"/>
        <v>12.455126447165357</v>
      </c>
      <c r="I55" s="90">
        <f t="shared" si="56"/>
        <v>10.981729598051157</v>
      </c>
      <c r="J55" s="90">
        <f t="shared" si="56"/>
        <v>20.381272582243419</v>
      </c>
      <c r="K55" s="90">
        <f t="shared" si="56"/>
        <v>30</v>
      </c>
      <c r="L55" s="90">
        <f t="shared" si="56"/>
        <v>28.439859438857006</v>
      </c>
      <c r="M55" s="90">
        <f t="shared" si="56"/>
        <v>30</v>
      </c>
      <c r="N55" s="90">
        <f t="shared" si="56"/>
        <v>29.028391721423802</v>
      </c>
      <c r="O55" s="90">
        <f t="shared" si="56"/>
        <v>3.3942232529727545</v>
      </c>
      <c r="P55" s="90">
        <f t="shared" si="56"/>
        <v>0</v>
      </c>
      <c r="Q55" s="90">
        <f t="shared" si="56"/>
        <v>14.861467374443684</v>
      </c>
      <c r="R55" s="90">
        <f t="shared" si="56"/>
        <v>15.512931953029778</v>
      </c>
      <c r="S55" s="90">
        <f t="shared" si="56"/>
        <v>1.144438922847381</v>
      </c>
      <c r="T55" s="90">
        <f t="shared" si="56"/>
        <v>2.8049245444397699</v>
      </c>
      <c r="U55" s="90">
        <f t="shared" si="56"/>
        <v>6.2932509913242445</v>
      </c>
      <c r="V55" s="90">
        <f t="shared" si="56"/>
        <v>15.255072948579821</v>
      </c>
      <c r="W55" s="90">
        <f t="shared" si="56"/>
        <v>0.45170331488441301</v>
      </c>
      <c r="X55" s="90">
        <f t="shared" si="56"/>
        <v>5.9878557283163714</v>
      </c>
      <c r="Y55" s="90">
        <f t="shared" si="56"/>
        <v>14.467412784019064</v>
      </c>
      <c r="Z55" s="90">
        <f t="shared" si="56"/>
        <v>18.178192763279128</v>
      </c>
      <c r="AA55" s="90">
        <f t="shared" si="56"/>
        <v>26.637685399480461</v>
      </c>
      <c r="AB55" s="90">
        <f t="shared" si="56"/>
        <v>30</v>
      </c>
      <c r="AC55" s="90">
        <f t="shared" si="56"/>
        <v>31</v>
      </c>
      <c r="AD55" s="90">
        <f t="shared" si="56"/>
        <v>30</v>
      </c>
      <c r="AE55" s="90">
        <f t="shared" si="56"/>
        <v>17.416287586312396</v>
      </c>
      <c r="AF55" s="90">
        <f t="shared" si="56"/>
        <v>7.8817705537837055</v>
      </c>
      <c r="AG55" s="90">
        <f t="shared" si="56"/>
        <v>19.826698974318155</v>
      </c>
      <c r="AH55" s="90">
        <f t="shared" si="56"/>
        <v>31</v>
      </c>
      <c r="AI55" s="90">
        <f t="shared" si="56"/>
        <v>30</v>
      </c>
      <c r="AJ55" s="90">
        <f t="shared" si="56"/>
        <v>0</v>
      </c>
      <c r="AK55" s="90">
        <f t="shared" si="56"/>
        <v>0</v>
      </c>
      <c r="AL55" s="90">
        <f t="shared" si="56"/>
        <v>3.5313740841600678</v>
      </c>
      <c r="AM55" s="90">
        <f t="shared" si="56"/>
        <v>8.5385259501641855</v>
      </c>
      <c r="AN55" s="90">
        <f t="shared" si="56"/>
        <v>10.651699257454387</v>
      </c>
      <c r="AO55" s="90">
        <f t="shared" si="56"/>
        <v>0</v>
      </c>
      <c r="AP55" s="90">
        <f t="shared" si="56"/>
        <v>0</v>
      </c>
      <c r="AQ55" s="90">
        <f t="shared" si="56"/>
        <v>0</v>
      </c>
      <c r="AR55" s="90">
        <f t="shared" si="56"/>
        <v>0.5809529078990775</v>
      </c>
      <c r="AS55" s="90">
        <f t="shared" si="56"/>
        <v>7.2394172086114406</v>
      </c>
      <c r="AT55" s="90">
        <f t="shared" si="56"/>
        <v>14.674700030910261</v>
      </c>
      <c r="AU55" s="90">
        <v>16.833043789301392</v>
      </c>
      <c r="AV55" s="90">
        <v>9.1215128771048466</v>
      </c>
      <c r="AW55" s="90">
        <v>1.1162713784099736</v>
      </c>
      <c r="AX55" s="90">
        <v>4.2331176545454205</v>
      </c>
      <c r="AY55" s="90">
        <v>14.030324067077446</v>
      </c>
      <c r="AZ55" s="90">
        <v>29.050910040907276</v>
      </c>
      <c r="BA55" s="90">
        <v>19.035258270662716</v>
      </c>
      <c r="BB55" s="90">
        <v>12.545714140577498</v>
      </c>
      <c r="BC55" s="90">
        <v>0</v>
      </c>
      <c r="BD55" s="90">
        <v>0</v>
      </c>
      <c r="BE55" s="90">
        <v>0</v>
      </c>
      <c r="BF55" s="90">
        <v>0</v>
      </c>
    </row>
    <row r="56" spans="1:106" s="90" customFormat="1" x14ac:dyDescent="0.25">
      <c r="A56" s="95" t="s">
        <v>345</v>
      </c>
      <c r="B56" s="90">
        <v>0</v>
      </c>
      <c r="C56" s="90">
        <v>0</v>
      </c>
      <c r="D56" s="90">
        <v>7.0747255707136816</v>
      </c>
      <c r="E56" s="90">
        <v>9.2285369743649586</v>
      </c>
      <c r="F56" s="90">
        <f>IF(+IF(F50-F47-E47-D47-C47-B47&gt;0,B9,(((F50-F47-E47-D47-C47)/B47)*B9))&lt;0,0,+IF(F50-F47-E47-D47-C47-B47&gt;0,B9,(((F50-F47-E47-D47-C47)/B47)*B9)))</f>
        <v>2.8968716055321071</v>
      </c>
      <c r="G56" s="90">
        <f>IF(+IF(G50-G47-F47-E47-D47-C47&gt;0,C9,(((G50-G47-F47-E47-D47)/C47)*C9))&lt;0,0,+IF(G50-G47-F47-E47-D47-C47&gt;0,C9,(((G50-G47-F47-E47-D47)/C47)*C9)))</f>
        <v>0</v>
      </c>
      <c r="H56" s="90">
        <f>IF(+IF(H50-H47-G47-F47-E47-D47&gt;0,D9,(((H50-H47-G47-F47-E47)/D47)*D9))&lt;0,0,+IF(H50-H47-G47-F47-E47-D47&gt;0,D9,(((H50-H47-G47-F47-E47)/D47)*D9)))</f>
        <v>0</v>
      </c>
      <c r="I56" s="90">
        <f t="shared" ref="I56:AT56" si="57">IF(+IF(I50-I47-H47-G47-F47-E47&gt;0,E9,(((I50-I47-H47-G47-F47)/E47)*E9))&lt;0,0,+IF(I50-I47-H47-G47-F47-E47&gt;0,E9,(((I50-I47-H47-G47-F47)/E47)*E9)))</f>
        <v>0</v>
      </c>
      <c r="J56" s="90">
        <f t="shared" si="57"/>
        <v>0</v>
      </c>
      <c r="K56" s="90">
        <f t="shared" si="57"/>
        <v>2.4180673104796768</v>
      </c>
      <c r="L56" s="90">
        <f t="shared" si="57"/>
        <v>0</v>
      </c>
      <c r="M56" s="90">
        <f t="shared" si="57"/>
        <v>23.513885369964417</v>
      </c>
      <c r="N56" s="90">
        <f t="shared" si="57"/>
        <v>0</v>
      </c>
      <c r="O56" s="90">
        <f t="shared" si="57"/>
        <v>0</v>
      </c>
      <c r="P56" s="90">
        <f t="shared" si="57"/>
        <v>0</v>
      </c>
      <c r="Q56" s="90">
        <f t="shared" si="57"/>
        <v>0</v>
      </c>
      <c r="R56" s="90">
        <f t="shared" si="57"/>
        <v>0</v>
      </c>
      <c r="S56" s="90">
        <f t="shared" si="57"/>
        <v>0</v>
      </c>
      <c r="T56" s="90">
        <f t="shared" si="57"/>
        <v>0</v>
      </c>
      <c r="U56" s="90">
        <f t="shared" si="57"/>
        <v>0</v>
      </c>
      <c r="V56" s="90">
        <f t="shared" si="57"/>
        <v>0</v>
      </c>
      <c r="W56" s="90">
        <f t="shared" si="57"/>
        <v>0</v>
      </c>
      <c r="X56" s="90">
        <f t="shared" si="57"/>
        <v>0</v>
      </c>
      <c r="Y56" s="90">
        <f t="shared" si="57"/>
        <v>0</v>
      </c>
      <c r="Z56" s="90">
        <f t="shared" si="57"/>
        <v>0</v>
      </c>
      <c r="AA56" s="90">
        <f t="shared" si="57"/>
        <v>0</v>
      </c>
      <c r="AB56" s="90">
        <f t="shared" si="57"/>
        <v>3.4081252378125666</v>
      </c>
      <c r="AC56" s="90">
        <f t="shared" si="57"/>
        <v>6.8288301264586257</v>
      </c>
      <c r="AD56" s="90">
        <f t="shared" si="57"/>
        <v>0.95212121165834074</v>
      </c>
      <c r="AE56" s="90">
        <f t="shared" si="57"/>
        <v>0</v>
      </c>
      <c r="AF56" s="90">
        <f t="shared" si="57"/>
        <v>0</v>
      </c>
      <c r="AG56" s="90">
        <f t="shared" si="57"/>
        <v>0</v>
      </c>
      <c r="AH56" s="90">
        <f t="shared" si="57"/>
        <v>1.4765862412398971</v>
      </c>
      <c r="AI56" s="90">
        <f t="shared" si="57"/>
        <v>4.2528119613830864</v>
      </c>
      <c r="AJ56" s="90">
        <f t="shared" si="57"/>
        <v>0</v>
      </c>
      <c r="AK56" s="90">
        <f t="shared" si="57"/>
        <v>0</v>
      </c>
      <c r="AL56" s="90">
        <f t="shared" si="57"/>
        <v>0</v>
      </c>
      <c r="AM56" s="90">
        <f t="shared" si="57"/>
        <v>0</v>
      </c>
      <c r="AN56" s="90">
        <f t="shared" si="57"/>
        <v>0</v>
      </c>
      <c r="AO56" s="90">
        <f t="shared" si="57"/>
        <v>0</v>
      </c>
      <c r="AP56" s="90">
        <f t="shared" si="57"/>
        <v>0</v>
      </c>
      <c r="AQ56" s="90">
        <f t="shared" si="57"/>
        <v>0</v>
      </c>
      <c r="AR56" s="90">
        <f t="shared" si="57"/>
        <v>0</v>
      </c>
      <c r="AS56" s="90">
        <f t="shared" si="57"/>
        <v>0</v>
      </c>
      <c r="AT56" s="90">
        <f t="shared" si="57"/>
        <v>0</v>
      </c>
      <c r="AU56" s="90">
        <v>0</v>
      </c>
      <c r="AV56" s="90">
        <v>0</v>
      </c>
      <c r="AW56" s="90">
        <v>0</v>
      </c>
      <c r="AX56" s="90">
        <v>0</v>
      </c>
      <c r="AY56" s="90">
        <v>0</v>
      </c>
      <c r="AZ56" s="90">
        <v>0</v>
      </c>
      <c r="BA56" s="90">
        <v>0</v>
      </c>
      <c r="BB56" s="90">
        <v>0</v>
      </c>
      <c r="BC56" s="90">
        <v>0</v>
      </c>
      <c r="BD56" s="90">
        <v>0</v>
      </c>
      <c r="BE56" s="90">
        <v>0</v>
      </c>
      <c r="BF56" s="90">
        <v>0</v>
      </c>
    </row>
    <row r="57" spans="1:106" s="98" customFormat="1" x14ac:dyDescent="0.25">
      <c r="A57" s="97" t="s">
        <v>343</v>
      </c>
      <c r="B57" s="96">
        <f t="shared" ref="B57:U57" si="58">SUM(B52:B56)</f>
        <v>105.55144319943085</v>
      </c>
      <c r="C57" s="96">
        <f t="shared" si="58"/>
        <v>114.49830572107683</v>
      </c>
      <c r="D57" s="96">
        <f t="shared" si="58"/>
        <v>129.07472557071367</v>
      </c>
      <c r="E57" s="96">
        <f t="shared" si="58"/>
        <v>132.22853697436497</v>
      </c>
      <c r="F57" s="96">
        <f t="shared" si="58"/>
        <v>122.89687160553211</v>
      </c>
      <c r="G57" s="96">
        <f t="shared" si="58"/>
        <v>108.39353767965795</v>
      </c>
      <c r="H57" s="96">
        <f t="shared" si="58"/>
        <v>101.45512644716536</v>
      </c>
      <c r="I57" s="96">
        <f t="shared" si="58"/>
        <v>102.98172959805116</v>
      </c>
      <c r="J57" s="96">
        <f t="shared" si="58"/>
        <v>111.38127258224341</v>
      </c>
      <c r="K57" s="96">
        <f t="shared" si="58"/>
        <v>124.41806731047967</v>
      </c>
      <c r="L57" s="96">
        <f t="shared" si="58"/>
        <v>120.43985943885701</v>
      </c>
      <c r="M57" s="96">
        <f t="shared" si="58"/>
        <v>145.51388536996441</v>
      </c>
      <c r="N57" s="96">
        <f t="shared" si="58"/>
        <v>121.0283917214238</v>
      </c>
      <c r="O57" s="96">
        <f t="shared" si="58"/>
        <v>94.394223252972751</v>
      </c>
      <c r="P57" s="96">
        <f t="shared" si="58"/>
        <v>89.186290418275632</v>
      </c>
      <c r="Q57" s="96">
        <f t="shared" si="58"/>
        <v>106.86146737444369</v>
      </c>
      <c r="R57" s="96">
        <f t="shared" si="58"/>
        <v>105.51293195302978</v>
      </c>
      <c r="S57" s="96">
        <f t="shared" si="58"/>
        <v>91.144438922847385</v>
      </c>
      <c r="T57" s="96">
        <f t="shared" si="58"/>
        <v>91.804924544439771</v>
      </c>
      <c r="U57" s="96">
        <f t="shared" si="58"/>
        <v>98.293250991324243</v>
      </c>
      <c r="V57" s="96">
        <v>106.25507294857982</v>
      </c>
      <c r="W57" s="96">
        <v>92.451703314884412</v>
      </c>
      <c r="X57" s="96">
        <v>97.987855728316376</v>
      </c>
      <c r="Y57" s="96">
        <v>106.46741278401906</v>
      </c>
      <c r="Z57" s="96">
        <v>110.17819276327913</v>
      </c>
      <c r="AA57" s="96">
        <v>117.63768539948046</v>
      </c>
      <c r="AB57" s="96">
        <v>125.40812523781257</v>
      </c>
      <c r="AC57" s="96">
        <v>129.82883012645863</v>
      </c>
      <c r="AD57" s="96">
        <v>121.95212121165834</v>
      </c>
      <c r="AE57" s="96">
        <v>108.41628758631239</v>
      </c>
      <c r="AF57" s="96">
        <v>97.88177055378371</v>
      </c>
      <c r="AG57" s="96">
        <v>111.82669897431816</v>
      </c>
      <c r="AH57" s="96">
        <v>123.4765862412399</v>
      </c>
      <c r="AI57" s="96">
        <f t="shared" ref="AI57:AT57" si="59">SUM(AI52:AI56)</f>
        <v>126.25281196138309</v>
      </c>
      <c r="AJ57" s="96">
        <f t="shared" si="59"/>
        <v>87.938059636550776</v>
      </c>
      <c r="AK57" s="96">
        <f t="shared" si="59"/>
        <v>79.482865006389531</v>
      </c>
      <c r="AL57" s="96">
        <f t="shared" si="59"/>
        <v>95.531374084160063</v>
      </c>
      <c r="AM57" s="96">
        <f t="shared" si="59"/>
        <v>99.538525950164185</v>
      </c>
      <c r="AN57" s="96">
        <f t="shared" si="59"/>
        <v>102.65169925745438</v>
      </c>
      <c r="AO57" s="96">
        <f t="shared" si="59"/>
        <v>80.660130215724251</v>
      </c>
      <c r="AP57" s="96">
        <f t="shared" si="59"/>
        <v>75.391163187934538</v>
      </c>
      <c r="AQ57" s="96">
        <f t="shared" si="59"/>
        <v>82.206816249515057</v>
      </c>
      <c r="AR57" s="96">
        <f t="shared" si="59"/>
        <v>89.580952907899075</v>
      </c>
      <c r="AS57" s="96">
        <f t="shared" si="59"/>
        <v>99.239417208611442</v>
      </c>
      <c r="AT57" s="96">
        <f t="shared" si="59"/>
        <v>105.67470003091026</v>
      </c>
      <c r="AU57" s="96">
        <v>108.8330437893014</v>
      </c>
      <c r="AV57" s="96">
        <v>101.12151287710485</v>
      </c>
      <c r="AW57" s="96">
        <v>93.116271378409976</v>
      </c>
      <c r="AX57" s="96">
        <v>96.233117654545424</v>
      </c>
      <c r="AY57" s="96">
        <v>105.03032406707744</v>
      </c>
      <c r="AZ57" s="96">
        <v>121.05091004090727</v>
      </c>
      <c r="BA57" s="96">
        <v>111.03525827066272</v>
      </c>
      <c r="BB57" s="96">
        <v>102.5457141405775</v>
      </c>
      <c r="BC57" s="96">
        <v>84.092752220225108</v>
      </c>
      <c r="BD57" s="96">
        <v>74.603354414326134</v>
      </c>
      <c r="BE57" s="96">
        <v>54.496318832534634</v>
      </c>
      <c r="BF57" s="96">
        <v>48.340581164993452</v>
      </c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</row>
    <row r="58" spans="1:106" s="90" customFormat="1" x14ac:dyDescent="0.25">
      <c r="A58" s="95"/>
    </row>
    <row r="59" spans="1:106" s="90" customFormat="1" x14ac:dyDescent="0.25">
      <c r="A59" s="95"/>
    </row>
    <row r="60" spans="1:106" s="90" customFormat="1" x14ac:dyDescent="0.25">
      <c r="A60" s="95" t="s">
        <v>323</v>
      </c>
      <c r="B60" s="92">
        <v>-46669.250000000007</v>
      </c>
      <c r="C60" s="92">
        <v>-71544.38</v>
      </c>
      <c r="D60" s="92">
        <v>-43310.19</v>
      </c>
      <c r="E60" s="92">
        <v>-45172</v>
      </c>
      <c r="F60" s="92">
        <v>-85109.87</v>
      </c>
      <c r="G60" s="92">
        <v>-121787.25</v>
      </c>
      <c r="H60" s="92">
        <v>-64874.080000000002</v>
      </c>
      <c r="I60" s="92">
        <v>-117278.73000000001</v>
      </c>
      <c r="J60" s="92">
        <v>-88526.310000000027</v>
      </c>
      <c r="K60" s="92">
        <v>3464</v>
      </c>
      <c r="L60" s="92">
        <v>-32823</v>
      </c>
      <c r="M60" s="92">
        <v>12926</v>
      </c>
      <c r="N60" s="92">
        <v>-23473</v>
      </c>
      <c r="O60" s="92">
        <v>-75210</v>
      </c>
      <c r="P60" s="92">
        <v>-77951</v>
      </c>
      <c r="Q60" s="92">
        <v>-41435</v>
      </c>
      <c r="R60" s="92">
        <v>-82782</v>
      </c>
      <c r="S60" s="92">
        <v>-141777</v>
      </c>
      <c r="T60" s="92">
        <v>-49772</v>
      </c>
      <c r="U60" s="92">
        <v>-86468</v>
      </c>
      <c r="V60" s="92">
        <v>-138749</v>
      </c>
      <c r="W60" s="92">
        <v>-62248.969999999987</v>
      </c>
      <c r="X60" s="92">
        <v>-76098.739999999991</v>
      </c>
      <c r="Y60" s="92">
        <v>-93292.799999999988</v>
      </c>
      <c r="Z60" s="92">
        <v>-31714.190000000002</v>
      </c>
      <c r="AA60" s="92">
        <v>-81988.88</v>
      </c>
      <c r="AB60" s="92">
        <v>-92724.950000000012</v>
      </c>
      <c r="AC60" s="92">
        <v>-16167.62000000001</v>
      </c>
      <c r="AD60" s="92">
        <v>-67851.44</v>
      </c>
      <c r="AE60" s="92">
        <v>-152677.21999999997</v>
      </c>
      <c r="AF60" s="92">
        <v>-41889.639999999992</v>
      </c>
      <c r="AG60" s="92">
        <v>-55351.580000000016</v>
      </c>
      <c r="AH60" s="92">
        <v>-97772.41</v>
      </c>
      <c r="AI60" s="92">
        <v>-23595.08</v>
      </c>
      <c r="AJ60" s="92">
        <v>-55073.669999999984</v>
      </c>
      <c r="AK60" s="92">
        <v>-92257.039999999979</v>
      </c>
      <c r="AL60" s="92">
        <v>-46197.31</v>
      </c>
      <c r="AM60" s="92">
        <v>-19373.089999999997</v>
      </c>
      <c r="AN60" s="92">
        <v>-12282.77999999997</v>
      </c>
      <c r="AO60" s="92">
        <v>27062.89</v>
      </c>
      <c r="AP60" s="92">
        <v>23891.789999999979</v>
      </c>
      <c r="AQ60" s="92">
        <v>-34397.06</v>
      </c>
      <c r="AR60" s="92">
        <v>12117.290000000008</v>
      </c>
      <c r="AS60" s="92">
        <v>18020.100000000006</v>
      </c>
      <c r="AT60" s="92">
        <v>2556.1300000000047</v>
      </c>
      <c r="AU60" s="92">
        <v>-85302.150000000009</v>
      </c>
      <c r="AV60" s="92">
        <v>-82065.260000000009</v>
      </c>
      <c r="AW60" s="92">
        <v>-110409.82</v>
      </c>
      <c r="AX60" s="92">
        <v>-31500.239999999998</v>
      </c>
      <c r="AY60" s="92">
        <v>-46994.210000000021</v>
      </c>
      <c r="AZ60" s="92">
        <v>-38922.73000000001</v>
      </c>
      <c r="BA60" s="92">
        <v>-49100.73000000001</v>
      </c>
      <c r="BB60" s="92">
        <v>-130481.36</v>
      </c>
      <c r="BC60" s="92">
        <v>-157649.87000000002</v>
      </c>
      <c r="BD60" s="92">
        <v>-13915.940000000002</v>
      </c>
      <c r="BE60" s="92">
        <v>-48754.44</v>
      </c>
      <c r="BF60" s="92">
        <v>-56007.320000000007</v>
      </c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2"/>
      <c r="CO60" s="92"/>
      <c r="CP60" s="92"/>
      <c r="CQ60" s="92"/>
      <c r="CR60" s="92"/>
      <c r="CS60" s="92"/>
      <c r="CT60" s="92"/>
      <c r="CU60" s="92"/>
      <c r="CV60" s="92"/>
      <c r="CW60" s="92"/>
      <c r="CX60" s="92"/>
      <c r="CY60" s="92"/>
      <c r="CZ60" s="92"/>
      <c r="DA60" s="92"/>
      <c r="DB60" s="92"/>
    </row>
    <row r="61" spans="1:106" s="90" customFormat="1" x14ac:dyDescent="0.25">
      <c r="A61" s="95"/>
    </row>
    <row r="62" spans="1:106" s="90" customFormat="1" x14ac:dyDescent="0.25">
      <c r="A62" s="95" t="s">
        <v>324</v>
      </c>
      <c r="B62" s="92">
        <f>+B19+B50-B37+B60</f>
        <v>2560617.9899999998</v>
      </c>
      <c r="C62" s="92">
        <f t="shared" ref="C62:AT62" si="60">+C19+C50-C37+C60</f>
        <v>2243485.34</v>
      </c>
      <c r="D62" s="92">
        <f t="shared" si="60"/>
        <v>2060529.19</v>
      </c>
      <c r="E62" s="92">
        <f t="shared" si="60"/>
        <v>2240720.12</v>
      </c>
      <c r="F62" s="92">
        <f t="shared" si="60"/>
        <v>2027835.9300000002</v>
      </c>
      <c r="G62" s="92">
        <f t="shared" si="60"/>
        <v>2262856.5</v>
      </c>
      <c r="H62" s="92">
        <f t="shared" si="60"/>
        <v>2208102</v>
      </c>
      <c r="I62" s="92">
        <f t="shared" si="60"/>
        <v>2299324.9700000002</v>
      </c>
      <c r="J62" s="92">
        <f t="shared" si="60"/>
        <v>2347059.73</v>
      </c>
      <c r="K62" s="92">
        <f t="shared" si="60"/>
        <v>2447822</v>
      </c>
      <c r="L62" s="92">
        <f t="shared" si="60"/>
        <v>2201641</v>
      </c>
      <c r="M62" s="92">
        <f t="shared" si="60"/>
        <v>2260132</v>
      </c>
      <c r="N62" s="92">
        <f t="shared" si="60"/>
        <v>2342333</v>
      </c>
      <c r="O62" s="92">
        <f t="shared" si="60"/>
        <v>2503728</v>
      </c>
      <c r="P62" s="92">
        <f t="shared" si="60"/>
        <v>2611259</v>
      </c>
      <c r="Q62" s="92">
        <f t="shared" si="60"/>
        <v>2932487</v>
      </c>
      <c r="R62" s="92">
        <f t="shared" si="60"/>
        <v>3458784</v>
      </c>
      <c r="S62" s="92">
        <f t="shared" si="60"/>
        <v>3149255</v>
      </c>
      <c r="T62" s="92">
        <f t="shared" si="60"/>
        <v>3179110</v>
      </c>
      <c r="U62" s="92">
        <f t="shared" si="60"/>
        <v>2751274</v>
      </c>
      <c r="V62" s="92">
        <f t="shared" si="60"/>
        <v>2682904</v>
      </c>
      <c r="W62" s="92">
        <f t="shared" si="60"/>
        <v>2315295.0599999996</v>
      </c>
      <c r="X62" s="92">
        <f t="shared" si="60"/>
        <v>2157262.12</v>
      </c>
      <c r="Y62" s="92">
        <f t="shared" si="60"/>
        <v>2214089.54</v>
      </c>
      <c r="Z62" s="92">
        <f t="shared" si="60"/>
        <v>2601085.1199999996</v>
      </c>
      <c r="AA62" s="92">
        <f t="shared" si="60"/>
        <v>2590746.2400000002</v>
      </c>
      <c r="AB62" s="92">
        <f t="shared" si="60"/>
        <v>2596281.9299999997</v>
      </c>
      <c r="AC62" s="92">
        <f t="shared" si="60"/>
        <v>2651619.3499999996</v>
      </c>
      <c r="AD62" s="92">
        <f t="shared" si="60"/>
        <v>2514327.9899999998</v>
      </c>
      <c r="AE62" s="92">
        <f t="shared" si="60"/>
        <v>2749706.71</v>
      </c>
      <c r="AF62" s="92">
        <f t="shared" si="60"/>
        <v>2779184.65</v>
      </c>
      <c r="AG62" s="92">
        <f t="shared" si="60"/>
        <v>2496162.19</v>
      </c>
      <c r="AH62" s="92">
        <f t="shared" si="60"/>
        <v>2390027.1999999997</v>
      </c>
      <c r="AI62" s="92">
        <f t="shared" si="60"/>
        <v>3112084.8</v>
      </c>
      <c r="AJ62" s="92">
        <f t="shared" si="60"/>
        <v>2704847.0599999996</v>
      </c>
      <c r="AK62" s="92">
        <f t="shared" si="60"/>
        <v>2432674.4099999992</v>
      </c>
      <c r="AL62" s="92">
        <f t="shared" si="60"/>
        <v>2538989.4099999997</v>
      </c>
      <c r="AM62" s="92">
        <f t="shared" si="60"/>
        <v>2580467.59</v>
      </c>
      <c r="AN62" s="92">
        <f t="shared" si="60"/>
        <v>2688944.6</v>
      </c>
      <c r="AO62" s="92">
        <f t="shared" si="60"/>
        <v>2817461.3699999996</v>
      </c>
      <c r="AP62" s="92">
        <f t="shared" si="60"/>
        <v>3085061.9000000004</v>
      </c>
      <c r="AQ62" s="92">
        <f t="shared" si="60"/>
        <v>3267167.96</v>
      </c>
      <c r="AR62" s="92">
        <f t="shared" si="60"/>
        <v>3291633.77</v>
      </c>
      <c r="AS62" s="92">
        <f t="shared" si="60"/>
        <v>2917296.72</v>
      </c>
      <c r="AT62" s="92">
        <f t="shared" si="60"/>
        <v>2910048.55</v>
      </c>
      <c r="AU62" s="92">
        <v>3044718.1299999994</v>
      </c>
      <c r="AV62" s="92">
        <v>2694188.1100000003</v>
      </c>
      <c r="AW62" s="92">
        <v>2762940.52</v>
      </c>
      <c r="AX62" s="92">
        <v>2392099.3499999996</v>
      </c>
      <c r="AY62" s="92">
        <v>2619193.6</v>
      </c>
      <c r="AZ62" s="92">
        <v>2002736.54</v>
      </c>
      <c r="BA62" s="92">
        <v>2483231.2800000003</v>
      </c>
      <c r="BB62" s="92">
        <v>3119015.8000000003</v>
      </c>
      <c r="BC62" s="92">
        <v>2484782.3899999992</v>
      </c>
      <c r="BD62" s="92">
        <v>2293766.3800000004</v>
      </c>
      <c r="BE62" s="92">
        <v>2638156.9999999995</v>
      </c>
      <c r="BF62" s="92">
        <v>2296234.16</v>
      </c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2"/>
      <c r="CO62" s="92"/>
      <c r="CP62" s="92"/>
      <c r="CQ62" s="92"/>
      <c r="CR62" s="92"/>
      <c r="CS62" s="92"/>
      <c r="CT62" s="92"/>
      <c r="CU62" s="92"/>
      <c r="CV62" s="92"/>
      <c r="CW62" s="92"/>
      <c r="CX62" s="92"/>
      <c r="CY62" s="92"/>
      <c r="CZ62" s="92"/>
      <c r="DA62" s="92"/>
      <c r="DB62" s="92"/>
    </row>
    <row r="63" spans="1:106" s="90" customFormat="1" x14ac:dyDescent="0.25">
      <c r="A63" s="95"/>
    </row>
    <row r="64" spans="1:106" s="90" customFormat="1" x14ac:dyDescent="0.25">
      <c r="A64" s="95" t="s">
        <v>325</v>
      </c>
      <c r="B64" s="92">
        <f>+B24-B42+B57</f>
        <v>107.48208697073673</v>
      </c>
      <c r="C64" s="92">
        <f t="shared" ref="C64:AT64" si="61">+C24-C42+C57</f>
        <v>105.71858001301153</v>
      </c>
      <c r="D64" s="92">
        <f t="shared" si="61"/>
        <v>112.86597157424627</v>
      </c>
      <c r="E64" s="92">
        <f t="shared" si="61"/>
        <v>123.58257665097634</v>
      </c>
      <c r="F64" s="92">
        <f t="shared" si="61"/>
        <v>106.68388261150901</v>
      </c>
      <c r="G64" s="92">
        <f t="shared" si="61"/>
        <v>109.42678866450856</v>
      </c>
      <c r="H64" s="92">
        <f t="shared" si="61"/>
        <v>97.25651123816067</v>
      </c>
      <c r="I64" s="92">
        <f t="shared" si="61"/>
        <v>90.288347995952606</v>
      </c>
      <c r="J64" s="92">
        <f t="shared" si="61"/>
        <v>98.391482603485329</v>
      </c>
      <c r="K64" s="92">
        <f t="shared" si="61"/>
        <v>110.33150741930447</v>
      </c>
      <c r="L64" s="92">
        <f t="shared" si="61"/>
        <v>96.303337142073786</v>
      </c>
      <c r="M64" s="92">
        <f t="shared" si="61"/>
        <v>119.68095628901158</v>
      </c>
      <c r="N64" s="92">
        <f t="shared" si="61"/>
        <v>111.06225461591127</v>
      </c>
      <c r="O64" s="92">
        <f t="shared" si="61"/>
        <v>102.09459324702924</v>
      </c>
      <c r="P64" s="92">
        <f t="shared" si="61"/>
        <v>98.362199903247102</v>
      </c>
      <c r="Q64" s="92">
        <f t="shared" si="61"/>
        <v>109.32211088730372</v>
      </c>
      <c r="R64" s="92">
        <f t="shared" si="61"/>
        <v>132.85739531276772</v>
      </c>
      <c r="S64" s="92">
        <f t="shared" si="61"/>
        <v>99.970799633710641</v>
      </c>
      <c r="T64" s="92">
        <f t="shared" si="61"/>
        <v>100.65554712466613</v>
      </c>
      <c r="U64" s="92">
        <f t="shared" si="61"/>
        <v>99.865336464283772</v>
      </c>
      <c r="V64" s="92">
        <f t="shared" si="61"/>
        <v>103.62919752612135</v>
      </c>
      <c r="W64" s="92">
        <f t="shared" si="61"/>
        <v>82.069136944212559</v>
      </c>
      <c r="X64" s="92">
        <f t="shared" si="61"/>
        <v>79.840470641898733</v>
      </c>
      <c r="Y64" s="92">
        <f t="shared" si="61"/>
        <v>89.402301096876755</v>
      </c>
      <c r="Z64" s="92">
        <f t="shared" si="61"/>
        <v>106.40532282845945</v>
      </c>
      <c r="AA64" s="92">
        <f t="shared" si="61"/>
        <v>116.01024096312645</v>
      </c>
      <c r="AB64" s="92">
        <f t="shared" si="61"/>
        <v>126.29816646925001</v>
      </c>
      <c r="AC64" s="92">
        <f t="shared" si="61"/>
        <v>127.53961597895034</v>
      </c>
      <c r="AD64" s="92">
        <f t="shared" si="61"/>
        <v>122.90761270553467</v>
      </c>
      <c r="AE64" s="92">
        <f t="shared" si="61"/>
        <v>120.95679952622726</v>
      </c>
      <c r="AF64" s="92">
        <f t="shared" si="61"/>
        <v>110.4953134202307</v>
      </c>
      <c r="AG64" s="92">
        <f t="shared" si="61"/>
        <v>110.06526099758995</v>
      </c>
      <c r="AH64" s="92">
        <f t="shared" si="61"/>
        <v>106.36966028742205</v>
      </c>
      <c r="AI64" s="92">
        <f t="shared" si="61"/>
        <v>121.49613929807133</v>
      </c>
      <c r="AJ64" s="92">
        <f t="shared" si="61"/>
        <v>80.980489771718155</v>
      </c>
      <c r="AK64" s="92">
        <f t="shared" si="61"/>
        <v>71.951507771918827</v>
      </c>
      <c r="AL64" s="92">
        <f t="shared" si="61"/>
        <v>89.942701696646623</v>
      </c>
      <c r="AM64" s="92">
        <f t="shared" si="61"/>
        <v>97.88275743903327</v>
      </c>
      <c r="AN64" s="92">
        <f t="shared" si="61"/>
        <v>95.033751200343076</v>
      </c>
      <c r="AO64" s="92">
        <f t="shared" si="61"/>
        <v>74.414360791175554</v>
      </c>
      <c r="AP64" s="92">
        <f t="shared" si="61"/>
        <v>74.446417741561618</v>
      </c>
      <c r="AQ64" s="92">
        <f t="shared" si="61"/>
        <v>85.47043705698222</v>
      </c>
      <c r="AR64" s="92">
        <f t="shared" si="61"/>
        <v>93.46764034817285</v>
      </c>
      <c r="AS64" s="92">
        <f t="shared" si="61"/>
        <v>93.058860335649442</v>
      </c>
      <c r="AT64" s="92">
        <f t="shared" si="61"/>
        <v>103.6520942932941</v>
      </c>
      <c r="AU64" s="92">
        <v>123.13447146215837</v>
      </c>
      <c r="AV64" s="92">
        <v>110.20810488604828</v>
      </c>
      <c r="AW64" s="92">
        <v>110.79140228936789</v>
      </c>
      <c r="AX64" s="92">
        <v>94.979024062934286</v>
      </c>
      <c r="AY64" s="92">
        <v>109.82044267344241</v>
      </c>
      <c r="AZ64" s="92">
        <v>108.63152537396972</v>
      </c>
      <c r="BA64" s="92">
        <v>116.75391606098455</v>
      </c>
      <c r="BB64" s="92">
        <v>140.49391168330843</v>
      </c>
      <c r="BC64" s="92">
        <v>91.915057142862565</v>
      </c>
      <c r="BD64" s="92">
        <v>75.99558777661673</v>
      </c>
      <c r="BE64" s="92">
        <v>63.862186572900306</v>
      </c>
      <c r="BF64" s="92">
        <v>39.569953202959994</v>
      </c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  <c r="CC64" s="92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2"/>
      <c r="CO64" s="92"/>
      <c r="CP64" s="92"/>
      <c r="CQ64" s="92"/>
      <c r="CR64" s="92"/>
      <c r="CS64" s="92"/>
      <c r="CT64" s="92"/>
      <c r="CU64" s="92"/>
      <c r="CV64" s="92"/>
      <c r="CW64" s="92"/>
      <c r="CX64" s="92"/>
      <c r="CY64" s="92"/>
      <c r="CZ64" s="92"/>
      <c r="DA64" s="92"/>
      <c r="DB64" s="92"/>
    </row>
    <row r="65" spans="1:106" s="90" customFormat="1" x14ac:dyDescent="0.25">
      <c r="A65" s="95"/>
    </row>
    <row r="66" spans="1:106" s="90" customFormat="1" x14ac:dyDescent="0.25">
      <c r="A66" s="95" t="s">
        <v>326</v>
      </c>
      <c r="B66" s="92">
        <f>AVERAGE(B62:B62)</f>
        <v>2560617.9899999998</v>
      </c>
      <c r="C66" s="92">
        <f>AVERAGE(B62:C62)</f>
        <v>2402051.665</v>
      </c>
      <c r="D66" s="92">
        <f>AVERAGE(B62:D62)</f>
        <v>2288210.84</v>
      </c>
      <c r="E66" s="92">
        <f>AVERAGE(B62:E62)</f>
        <v>2276338.16</v>
      </c>
      <c r="F66" s="92">
        <f>AVERAGE(B62:F62)</f>
        <v>2226637.7140000002</v>
      </c>
      <c r="G66" s="92">
        <f>AVERAGE(B62:G62)</f>
        <v>2232674.1783333332</v>
      </c>
      <c r="H66" s="92">
        <f>AVERAGE(B62:H62)</f>
        <v>2229163.8671428571</v>
      </c>
      <c r="I66" s="92">
        <f>AVERAGE(B62:I62)</f>
        <v>2237934.0049999999</v>
      </c>
      <c r="J66" s="92">
        <f>AVERAGE(B62:J62)</f>
        <v>2250059.0855555553</v>
      </c>
      <c r="K66" s="92">
        <f>AVERAGE(B62:K62)</f>
        <v>2269835.3769999999</v>
      </c>
      <c r="L66" s="92">
        <f>AVERAGE(B62:L62)</f>
        <v>2263635.8881818182</v>
      </c>
      <c r="M66" s="92">
        <f>AVERAGE(B62:M62)</f>
        <v>2263343.8975</v>
      </c>
      <c r="N66" s="92">
        <f>AVERAGE(C62:N62)</f>
        <v>2245153.4816666669</v>
      </c>
      <c r="O66" s="92">
        <f>AVERAGE(D62:O62)</f>
        <v>2266840.37</v>
      </c>
      <c r="P66" s="92">
        <f t="shared" ref="P66:BF66" si="62">AVERAGE(E62:P62)</f>
        <v>2312734.5208333335</v>
      </c>
      <c r="Q66" s="92">
        <f t="shared" si="62"/>
        <v>2370381.7608333337</v>
      </c>
      <c r="R66" s="92">
        <f t="shared" si="62"/>
        <v>2489627.4333333336</v>
      </c>
      <c r="S66" s="92">
        <f t="shared" si="62"/>
        <v>2563493.9750000001</v>
      </c>
      <c r="T66" s="92">
        <f t="shared" si="62"/>
        <v>2644411.3083333331</v>
      </c>
      <c r="U66" s="92">
        <f t="shared" si="62"/>
        <v>2682073.7275</v>
      </c>
      <c r="V66" s="92">
        <f t="shared" si="62"/>
        <v>2710060.75</v>
      </c>
      <c r="W66" s="92">
        <f t="shared" si="62"/>
        <v>2699016.8383333334</v>
      </c>
      <c r="X66" s="92">
        <f t="shared" si="62"/>
        <v>2695318.5983333332</v>
      </c>
      <c r="Y66" s="92">
        <f t="shared" si="62"/>
        <v>2691481.7266666666</v>
      </c>
      <c r="Z66" s="92">
        <f t="shared" si="62"/>
        <v>2713044.4033333333</v>
      </c>
      <c r="AA66" s="92">
        <f t="shared" si="62"/>
        <v>2720295.9233333333</v>
      </c>
      <c r="AB66" s="92">
        <f t="shared" si="62"/>
        <v>2719047.8341666665</v>
      </c>
      <c r="AC66" s="92">
        <f t="shared" si="62"/>
        <v>2695642.1966666668</v>
      </c>
      <c r="AD66" s="92">
        <f t="shared" si="62"/>
        <v>2616937.5291666663</v>
      </c>
      <c r="AE66" s="92">
        <f t="shared" si="62"/>
        <v>2583641.8383333334</v>
      </c>
      <c r="AF66" s="92">
        <f t="shared" si="62"/>
        <v>2550314.7258333331</v>
      </c>
      <c r="AG66" s="92">
        <f t="shared" si="62"/>
        <v>2529055.4083333332</v>
      </c>
      <c r="AH66" s="92">
        <f t="shared" si="62"/>
        <v>2504649.0083333333</v>
      </c>
      <c r="AI66" s="92">
        <f t="shared" si="62"/>
        <v>2571048.1533333333</v>
      </c>
      <c r="AJ66" s="92">
        <f t="shared" si="62"/>
        <v>2616680.2316666665</v>
      </c>
      <c r="AK66" s="92">
        <f t="shared" si="62"/>
        <v>2634895.6374999997</v>
      </c>
      <c r="AL66" s="92">
        <f t="shared" si="62"/>
        <v>2629720.9949999996</v>
      </c>
      <c r="AM66" s="92">
        <f t="shared" si="62"/>
        <v>2628864.4408333334</v>
      </c>
      <c r="AN66" s="92">
        <f t="shared" si="62"/>
        <v>2636586.3299999996</v>
      </c>
      <c r="AO66" s="92">
        <f t="shared" si="62"/>
        <v>2650406.4983333335</v>
      </c>
      <c r="AP66" s="92">
        <f t="shared" si="62"/>
        <v>2697967.6575000002</v>
      </c>
      <c r="AQ66" s="92">
        <f t="shared" si="62"/>
        <v>2741089.4283333332</v>
      </c>
      <c r="AR66" s="92">
        <f t="shared" si="62"/>
        <v>2783793.521666667</v>
      </c>
      <c r="AS66" s="92">
        <f t="shared" si="62"/>
        <v>2818888.0658333339</v>
      </c>
      <c r="AT66" s="92">
        <f t="shared" si="62"/>
        <v>2862223.1783333332</v>
      </c>
      <c r="AU66" s="92">
        <f t="shared" si="62"/>
        <v>2856609.2891666666</v>
      </c>
      <c r="AV66" s="92">
        <f t="shared" si="62"/>
        <v>2855721.043333333</v>
      </c>
      <c r="AW66" s="92">
        <f t="shared" si="62"/>
        <v>2883243.2191666663</v>
      </c>
      <c r="AX66" s="92">
        <f t="shared" si="62"/>
        <v>2871002.3808333329</v>
      </c>
      <c r="AY66" s="92">
        <f t="shared" si="62"/>
        <v>2874229.5483333333</v>
      </c>
      <c r="AZ66" s="92">
        <f t="shared" si="62"/>
        <v>2817045.543333333</v>
      </c>
      <c r="BA66" s="92">
        <f t="shared" si="62"/>
        <v>2789193.0358333332</v>
      </c>
      <c r="BB66" s="92">
        <f t="shared" si="62"/>
        <v>2792022.5275000003</v>
      </c>
      <c r="BC66" s="92">
        <f t="shared" si="62"/>
        <v>2726823.73</v>
      </c>
      <c r="BD66" s="92">
        <f t="shared" si="62"/>
        <v>2643668.1141666663</v>
      </c>
      <c r="BE66" s="92">
        <f t="shared" si="62"/>
        <v>2620406.4708333332</v>
      </c>
      <c r="BF66" s="92">
        <f t="shared" si="62"/>
        <v>2569255.271666667</v>
      </c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2"/>
      <c r="CA66" s="92"/>
      <c r="CB66" s="92"/>
      <c r="CC66" s="92"/>
      <c r="CD66" s="92"/>
      <c r="CE66" s="92"/>
      <c r="CF66" s="92"/>
      <c r="CG66" s="92"/>
      <c r="CH66" s="92"/>
      <c r="CI66" s="92"/>
      <c r="CJ66" s="92"/>
      <c r="CK66" s="92"/>
      <c r="CL66" s="92"/>
      <c r="CM66" s="92"/>
      <c r="CN66" s="92"/>
      <c r="CO66" s="92"/>
      <c r="CP66" s="92"/>
      <c r="CQ66" s="92"/>
      <c r="CR66" s="92"/>
      <c r="CS66" s="92"/>
      <c r="CT66" s="92"/>
      <c r="CU66" s="92"/>
      <c r="CV66" s="92"/>
      <c r="CW66" s="92"/>
      <c r="CX66" s="92"/>
      <c r="CY66" s="92"/>
      <c r="CZ66" s="92"/>
      <c r="DA66" s="92"/>
      <c r="DB66" s="92"/>
    </row>
    <row r="67" spans="1:106" s="90" customFormat="1" x14ac:dyDescent="0.25">
      <c r="A67" s="95"/>
    </row>
    <row r="68" spans="1:106" s="90" customFormat="1" x14ac:dyDescent="0.25">
      <c r="A68" s="95" t="s">
        <v>327</v>
      </c>
      <c r="B68" s="92">
        <v>13720627.510000002</v>
      </c>
      <c r="C68" s="92">
        <v>13511473.740000002</v>
      </c>
      <c r="D68" s="92">
        <v>13260961.760000002</v>
      </c>
      <c r="E68" s="92">
        <v>12837623.300000003</v>
      </c>
      <c r="F68" s="92">
        <v>12513542.950000001</v>
      </c>
      <c r="G68" s="92">
        <v>12200198.430000002</v>
      </c>
      <c r="H68" s="92">
        <v>11653188.340000002</v>
      </c>
      <c r="I68" s="92">
        <v>11505182.460000001</v>
      </c>
      <c r="J68" s="92">
        <v>11024105.18</v>
      </c>
      <c r="K68" s="92">
        <v>10354532.42</v>
      </c>
      <c r="L68" s="92">
        <v>10390558.030000001</v>
      </c>
      <c r="M68" s="92">
        <v>10180999</v>
      </c>
      <c r="N68" s="92">
        <f>SUM(C14:N15)</f>
        <v>10589794</v>
      </c>
      <c r="O68" s="92">
        <f t="shared" ref="O68:BF68" si="63">SUM(D14:O15)</f>
        <v>10810846</v>
      </c>
      <c r="P68" s="92">
        <f t="shared" si="63"/>
        <v>10762677</v>
      </c>
      <c r="Q68" s="92">
        <f t="shared" si="63"/>
        <v>11185193</v>
      </c>
      <c r="R68" s="92">
        <f t="shared" si="63"/>
        <v>11526319</v>
      </c>
      <c r="S68" s="92">
        <f t="shared" si="63"/>
        <v>11773651</v>
      </c>
      <c r="T68" s="92">
        <f t="shared" si="63"/>
        <v>11951439</v>
      </c>
      <c r="U68" s="92">
        <f t="shared" si="63"/>
        <v>11919694</v>
      </c>
      <c r="V68" s="92">
        <f t="shared" si="63"/>
        <v>12190747</v>
      </c>
      <c r="W68" s="92">
        <f t="shared" si="63"/>
        <v>12704965.98</v>
      </c>
      <c r="X68" s="92">
        <f t="shared" si="63"/>
        <v>12663005.360000001</v>
      </c>
      <c r="Y68" s="92">
        <f t="shared" si="63"/>
        <v>13051055.580000002</v>
      </c>
      <c r="Z68" s="92">
        <f t="shared" si="63"/>
        <v>12757579.73</v>
      </c>
      <c r="AA68" s="92">
        <f t="shared" si="63"/>
        <v>12756732.25</v>
      </c>
      <c r="AB68" s="92">
        <f t="shared" si="63"/>
        <v>12898118.149999999</v>
      </c>
      <c r="AC68" s="92">
        <f t="shared" si="63"/>
        <v>12620356.92</v>
      </c>
      <c r="AD68" s="92">
        <f t="shared" si="63"/>
        <v>12500161.280000001</v>
      </c>
      <c r="AE68" s="92">
        <f t="shared" si="63"/>
        <v>12239683.560000001</v>
      </c>
      <c r="AF68" s="92">
        <f t="shared" si="63"/>
        <v>12102071.650000002</v>
      </c>
      <c r="AG68" s="92">
        <f t="shared" si="63"/>
        <v>11845742.620000003</v>
      </c>
      <c r="AH68" s="92">
        <f t="shared" si="63"/>
        <v>11762130.109999999</v>
      </c>
      <c r="AI68" s="92">
        <f t="shared" si="63"/>
        <v>11473779.120000001</v>
      </c>
      <c r="AJ68" s="92">
        <f t="shared" si="63"/>
        <v>12073111.220000003</v>
      </c>
      <c r="AK68" s="92">
        <f t="shared" si="63"/>
        <v>12095747.060000001</v>
      </c>
      <c r="AL68" s="92">
        <f t="shared" si="63"/>
        <v>11992097.990000002</v>
      </c>
      <c r="AM68" s="92">
        <f t="shared" si="63"/>
        <v>11986177.130000003</v>
      </c>
      <c r="AN68" s="92">
        <f t="shared" si="63"/>
        <v>12473563.24</v>
      </c>
      <c r="AO68" s="92">
        <f t="shared" si="63"/>
        <v>13133467.440000001</v>
      </c>
      <c r="AP68" s="92">
        <f t="shared" si="63"/>
        <v>13459701.300000001</v>
      </c>
      <c r="AQ68" s="92">
        <f t="shared" si="63"/>
        <v>13572864.880000001</v>
      </c>
      <c r="AR68" s="92">
        <f t="shared" si="63"/>
        <v>13768693.08</v>
      </c>
      <c r="AS68" s="92">
        <f t="shared" si="63"/>
        <v>14088337.610000001</v>
      </c>
      <c r="AT68" s="92">
        <f t="shared" si="63"/>
        <v>13983860.200000001</v>
      </c>
      <c r="AU68" s="92">
        <f t="shared" si="63"/>
        <v>13944553.76</v>
      </c>
      <c r="AV68" s="92">
        <f t="shared" si="63"/>
        <v>13333072.93</v>
      </c>
      <c r="AW68" s="92">
        <f t="shared" si="63"/>
        <v>13073188.529999999</v>
      </c>
      <c r="AX68" s="92">
        <f t="shared" si="63"/>
        <v>13395798.450000001</v>
      </c>
      <c r="AY68" s="92">
        <f t="shared" si="63"/>
        <v>13238832.780000001</v>
      </c>
      <c r="AZ68" s="92">
        <f t="shared" si="63"/>
        <v>12559040.65</v>
      </c>
      <c r="BA68" s="92">
        <f t="shared" si="63"/>
        <v>12077812.860000001</v>
      </c>
      <c r="BB68" s="92">
        <f t="shared" si="63"/>
        <v>11805529.210000001</v>
      </c>
      <c r="BC68" s="92">
        <f t="shared" si="63"/>
        <v>11619744.73</v>
      </c>
      <c r="BD68" s="92">
        <f t="shared" si="63"/>
        <v>11675606.4</v>
      </c>
      <c r="BE68" s="92">
        <f t="shared" si="63"/>
        <v>12337598.610000003</v>
      </c>
      <c r="BF68" s="92">
        <f t="shared" si="63"/>
        <v>12685648.910000002</v>
      </c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2"/>
      <c r="CA68" s="92"/>
      <c r="CB68" s="92"/>
      <c r="CC68" s="92"/>
      <c r="CD68" s="92"/>
      <c r="CE68" s="92"/>
      <c r="CF68" s="92"/>
      <c r="CG68" s="92"/>
      <c r="CH68" s="92"/>
      <c r="CI68" s="92"/>
      <c r="CJ68" s="92"/>
      <c r="CK68" s="92"/>
      <c r="CL68" s="92"/>
      <c r="CM68" s="92"/>
      <c r="CN68" s="92"/>
      <c r="CO68" s="92"/>
      <c r="CP68" s="92"/>
      <c r="CQ68" s="92"/>
      <c r="CR68" s="92"/>
      <c r="CS68" s="92"/>
      <c r="CT68" s="92"/>
      <c r="CU68" s="92"/>
      <c r="CV68" s="92"/>
      <c r="CW68" s="92"/>
      <c r="CX68" s="92"/>
      <c r="CY68" s="92"/>
      <c r="CZ68" s="92"/>
      <c r="DA68" s="92"/>
      <c r="DB68" s="92"/>
    </row>
    <row r="69" spans="1:106" s="90" customFormat="1" x14ac:dyDescent="0.25">
      <c r="A69" s="95"/>
    </row>
    <row r="70" spans="1:106" s="98" customFormat="1" x14ac:dyDescent="0.25">
      <c r="A70" s="97" t="s">
        <v>328</v>
      </c>
      <c r="B70" s="100">
        <f t="shared" ref="B70:AT70" si="64">B66/B68</f>
        <v>0.1866254286207934</v>
      </c>
      <c r="C70" s="100">
        <f t="shared" si="64"/>
        <v>0.17777865769659554</v>
      </c>
      <c r="D70" s="100">
        <f t="shared" si="64"/>
        <v>0.17255240467566205</v>
      </c>
      <c r="E70" s="100">
        <f t="shared" si="64"/>
        <v>0.17731772515867478</v>
      </c>
      <c r="F70" s="100">
        <f t="shared" si="64"/>
        <v>0.1779382324332055</v>
      </c>
      <c r="G70" s="100">
        <f t="shared" si="64"/>
        <v>0.18300310369077602</v>
      </c>
      <c r="H70" s="100">
        <f t="shared" si="64"/>
        <v>0.19129218563225048</v>
      </c>
      <c r="I70" s="100">
        <f t="shared" si="64"/>
        <v>0.19451529889079219</v>
      </c>
      <c r="J70" s="100">
        <f t="shared" si="64"/>
        <v>0.20410355750574899</v>
      </c>
      <c r="K70" s="100">
        <f t="shared" si="64"/>
        <v>0.21921176977685294</v>
      </c>
      <c r="L70" s="100">
        <f t="shared" si="64"/>
        <v>0.2178550835909068</v>
      </c>
      <c r="M70" s="100">
        <f t="shared" si="64"/>
        <v>0.22231059029668895</v>
      </c>
      <c r="N70" s="100">
        <f t="shared" si="64"/>
        <v>0.21201106288438348</v>
      </c>
      <c r="O70" s="100">
        <f t="shared" si="64"/>
        <v>0.20968205170992169</v>
      </c>
      <c r="P70" s="100">
        <f t="shared" si="64"/>
        <v>0.21488469094011958</v>
      </c>
      <c r="Q70" s="100">
        <f t="shared" si="64"/>
        <v>0.21192140008968408</v>
      </c>
      <c r="R70" s="100">
        <f t="shared" si="64"/>
        <v>0.215995013961815</v>
      </c>
      <c r="S70" s="100">
        <f t="shared" si="64"/>
        <v>0.21773143904129655</v>
      </c>
      <c r="T70" s="100">
        <f t="shared" si="64"/>
        <v>0.22126300509364044</v>
      </c>
      <c r="U70" s="100">
        <f t="shared" si="64"/>
        <v>0.22501196150672995</v>
      </c>
      <c r="V70" s="100">
        <f t="shared" si="64"/>
        <v>0.2223047324335416</v>
      </c>
      <c r="W70" s="100">
        <f t="shared" si="64"/>
        <v>0.21243794297301483</v>
      </c>
      <c r="X70" s="100">
        <f t="shared" si="64"/>
        <v>0.21284983475149796</v>
      </c>
      <c r="Y70" s="100">
        <f t="shared" si="64"/>
        <v>0.20622712930525011</v>
      </c>
      <c r="Z70" s="100">
        <f t="shared" si="64"/>
        <v>0.21266137157297102</v>
      </c>
      <c r="AA70" s="100">
        <f t="shared" si="64"/>
        <v>0.21324394602178259</v>
      </c>
      <c r="AB70" s="100">
        <f t="shared" si="64"/>
        <v>0.21080965475313673</v>
      </c>
      <c r="AC70" s="100">
        <f t="shared" si="64"/>
        <v>0.21359476706992109</v>
      </c>
      <c r="AD70" s="100">
        <f t="shared" si="64"/>
        <v>0.20935230118620246</v>
      </c>
      <c r="AE70" s="100">
        <f t="shared" si="64"/>
        <v>0.21108730676476192</v>
      </c>
      <c r="AF70" s="100">
        <f t="shared" si="64"/>
        <v>0.21073373217331204</v>
      </c>
      <c r="AG70" s="100">
        <f t="shared" si="64"/>
        <v>0.21349910169948741</v>
      </c>
      <c r="AH70" s="100">
        <f t="shared" si="64"/>
        <v>0.21294178732166172</v>
      </c>
      <c r="AI70" s="100">
        <f t="shared" si="64"/>
        <v>0.22408032492552751</v>
      </c>
      <c r="AJ70" s="100">
        <f t="shared" si="64"/>
        <v>0.21673619864711774</v>
      </c>
      <c r="AK70" s="100">
        <f t="shared" si="64"/>
        <v>0.21783653580302295</v>
      </c>
      <c r="AL70" s="100">
        <f t="shared" si="64"/>
        <v>0.21928781746053755</v>
      </c>
      <c r="AM70" s="100">
        <f t="shared" si="64"/>
        <v>0.2193246781122225</v>
      </c>
      <c r="AN70" s="100">
        <f t="shared" si="64"/>
        <v>0.21137394979046897</v>
      </c>
      <c r="AO70" s="100">
        <f t="shared" si="64"/>
        <v>0.20180554072575774</v>
      </c>
      <c r="AP70" s="100">
        <f t="shared" si="64"/>
        <v>0.20044781064346504</v>
      </c>
      <c r="AQ70" s="100">
        <f t="shared" si="64"/>
        <v>0.20195363709635139</v>
      </c>
      <c r="AR70" s="100">
        <f t="shared" si="64"/>
        <v>0.20218284375227477</v>
      </c>
      <c r="AS70" s="100">
        <f t="shared" si="64"/>
        <v>0.20008663505000529</v>
      </c>
      <c r="AT70" s="100">
        <f t="shared" si="64"/>
        <v>0.20468047716419055</v>
      </c>
      <c r="AU70" s="100">
        <v>0.20485483711647051</v>
      </c>
      <c r="AV70" s="100">
        <v>0.21418326130263904</v>
      </c>
      <c r="AW70" s="100">
        <v>0.22054628926602549</v>
      </c>
      <c r="AX70" s="100">
        <v>0.21432110908128307</v>
      </c>
      <c r="AY70" s="100">
        <v>0.21710596365228302</v>
      </c>
      <c r="AZ70" s="100">
        <v>0.2243041982138447</v>
      </c>
      <c r="BA70" s="100">
        <v>0.23093527513335993</v>
      </c>
      <c r="BB70" s="100">
        <v>0.23650125952295198</v>
      </c>
      <c r="BC70" s="100">
        <v>0.23467156924367305</v>
      </c>
      <c r="BD70" s="100">
        <v>0.22642662176130451</v>
      </c>
      <c r="BE70" s="100">
        <v>0.21239193733449985</v>
      </c>
      <c r="BF70" s="100">
        <v>0.20253242777681971</v>
      </c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100"/>
      <c r="BS70" s="100"/>
      <c r="BT70" s="100"/>
      <c r="BU70" s="100"/>
      <c r="BV70" s="100"/>
      <c r="BW70" s="100"/>
      <c r="BX70" s="100"/>
      <c r="BY70" s="100"/>
      <c r="BZ70" s="100"/>
      <c r="CA70" s="100"/>
      <c r="CB70" s="100"/>
      <c r="CC70" s="100"/>
      <c r="CD70" s="100"/>
      <c r="CE70" s="100"/>
      <c r="CF70" s="100"/>
      <c r="CG70" s="100"/>
      <c r="CH70" s="100"/>
      <c r="CI70" s="100"/>
      <c r="CJ70" s="100"/>
      <c r="CK70" s="100"/>
      <c r="CL70" s="100"/>
      <c r="CM70" s="100"/>
      <c r="CN70" s="100"/>
      <c r="CO70" s="100"/>
      <c r="CP70" s="100"/>
      <c r="CQ70" s="100"/>
      <c r="CR70" s="100"/>
      <c r="CS70" s="100"/>
      <c r="CT70" s="100"/>
      <c r="CU70" s="100"/>
      <c r="CV70" s="100"/>
      <c r="CW70" s="100"/>
      <c r="CX70" s="100"/>
      <c r="CY70" s="100"/>
      <c r="CZ70" s="100"/>
      <c r="DA70" s="100"/>
      <c r="DB70" s="100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8">
    <tabColor rgb="FFFF99FF"/>
  </sheetPr>
  <dimension ref="A1:BN229"/>
  <sheetViews>
    <sheetView zoomScale="85" zoomScaleNormal="85" workbookViewId="0">
      <pane xSplit="6" ySplit="4" topLeftCell="G5" activePane="bottomRight" state="frozen"/>
      <selection activeCell="L563" sqref="M563"/>
      <selection pane="topRight" activeCell="L563" sqref="M563"/>
      <selection pane="bottomLeft" activeCell="L563" sqref="M563"/>
      <selection pane="bottomRight" activeCell="A5" sqref="A5"/>
    </sheetView>
  </sheetViews>
  <sheetFormatPr defaultColWidth="9" defaultRowHeight="15" x14ac:dyDescent="0.25"/>
  <cols>
    <col min="1" max="1" width="9" style="3"/>
    <col min="2" max="2" width="19" style="3" customWidth="1"/>
    <col min="3" max="3" width="15.5703125" style="3" customWidth="1"/>
    <col min="4" max="4" width="19.5703125" style="3" customWidth="1"/>
    <col min="5" max="5" width="23.42578125" style="3" bestFit="1" customWidth="1"/>
    <col min="6" max="6" width="11.5703125" style="104" bestFit="1" customWidth="1"/>
    <col min="7" max="10" width="10.5703125" style="3" customWidth="1"/>
    <col min="11" max="17" width="9" style="3" customWidth="1"/>
    <col min="18" max="16384" width="9" style="3"/>
  </cols>
  <sheetData>
    <row r="1" spans="1:66" ht="21" x14ac:dyDescent="0.35">
      <c r="A1" s="316" t="s">
        <v>533</v>
      </c>
    </row>
    <row r="2" spans="1:66" x14ac:dyDescent="0.25">
      <c r="B2" s="297"/>
    </row>
    <row r="3" spans="1:66" x14ac:dyDescent="0.25">
      <c r="B3" s="297"/>
    </row>
    <row r="4" spans="1:66" x14ac:dyDescent="0.25">
      <c r="A4" s="296" t="s">
        <v>532</v>
      </c>
      <c r="B4" s="315" t="s">
        <v>531</v>
      </c>
      <c r="C4" s="315" t="s">
        <v>530</v>
      </c>
      <c r="D4" s="315" t="s">
        <v>529</v>
      </c>
      <c r="E4" s="315" t="s">
        <v>528</v>
      </c>
      <c r="F4" s="314" t="s">
        <v>527</v>
      </c>
      <c r="G4" s="313">
        <v>42917</v>
      </c>
      <c r="H4" s="313">
        <v>42948</v>
      </c>
      <c r="I4" s="313">
        <v>42979</v>
      </c>
      <c r="J4" s="313">
        <v>43009</v>
      </c>
      <c r="K4" s="313">
        <v>43040</v>
      </c>
      <c r="L4" s="313">
        <v>43070</v>
      </c>
      <c r="M4" s="313">
        <v>43101</v>
      </c>
      <c r="N4" s="313">
        <v>43132</v>
      </c>
      <c r="O4" s="313">
        <v>43160</v>
      </c>
      <c r="P4" s="313">
        <v>43191</v>
      </c>
      <c r="Q4" s="313">
        <v>43221</v>
      </c>
      <c r="R4" s="313">
        <v>43252</v>
      </c>
      <c r="S4" s="313">
        <v>43282</v>
      </c>
      <c r="T4" s="313">
        <v>43313</v>
      </c>
      <c r="U4" s="313">
        <v>43344</v>
      </c>
      <c r="V4" s="313">
        <v>43374</v>
      </c>
      <c r="W4" s="313">
        <v>43405</v>
      </c>
      <c r="X4" s="313">
        <v>43435</v>
      </c>
      <c r="Y4" s="313">
        <v>43466</v>
      </c>
      <c r="Z4" s="313">
        <v>43497</v>
      </c>
      <c r="AA4" s="313">
        <v>43525</v>
      </c>
      <c r="AB4" s="313">
        <v>43556</v>
      </c>
      <c r="AC4" s="313">
        <v>43586</v>
      </c>
      <c r="AD4" s="313">
        <v>43617</v>
      </c>
      <c r="AE4" s="313">
        <v>43647</v>
      </c>
      <c r="AF4" s="313">
        <v>43678</v>
      </c>
      <c r="AG4" s="313">
        <v>43709</v>
      </c>
      <c r="AH4" s="313">
        <v>43739</v>
      </c>
      <c r="AI4" s="313">
        <v>43770</v>
      </c>
      <c r="AJ4" s="313">
        <v>43800</v>
      </c>
      <c r="AK4" s="313">
        <v>43831</v>
      </c>
      <c r="AL4" s="313">
        <v>43862</v>
      </c>
      <c r="AM4" s="313">
        <v>43891</v>
      </c>
      <c r="AN4" s="313">
        <v>43922</v>
      </c>
      <c r="AO4" s="313">
        <v>43952</v>
      </c>
      <c r="AP4" s="313">
        <v>43983</v>
      </c>
      <c r="AQ4" s="313">
        <v>44013</v>
      </c>
      <c r="AR4" s="313">
        <v>44044</v>
      </c>
      <c r="AS4" s="313">
        <v>44075</v>
      </c>
      <c r="AT4" s="313">
        <v>44105</v>
      </c>
      <c r="AU4" s="313">
        <v>44136</v>
      </c>
      <c r="AV4" s="313">
        <v>44166</v>
      </c>
      <c r="AW4" s="313">
        <v>44197</v>
      </c>
      <c r="AX4" s="313">
        <v>44228</v>
      </c>
      <c r="AY4" s="313">
        <v>44256</v>
      </c>
      <c r="AZ4" s="313">
        <v>44287</v>
      </c>
      <c r="BA4" s="313">
        <v>44317</v>
      </c>
      <c r="BB4" s="313">
        <v>44348</v>
      </c>
      <c r="BC4" s="313">
        <v>44378</v>
      </c>
      <c r="BD4" s="313">
        <v>44409</v>
      </c>
      <c r="BE4" s="313">
        <v>44440</v>
      </c>
      <c r="BF4" s="313">
        <v>44470</v>
      </c>
      <c r="BG4" s="313">
        <v>44501</v>
      </c>
      <c r="BH4" s="313">
        <v>44531</v>
      </c>
      <c r="BI4" s="313">
        <v>44562</v>
      </c>
      <c r="BJ4" s="313">
        <v>44593</v>
      </c>
      <c r="BK4" s="313">
        <v>44621</v>
      </c>
      <c r="BL4" s="313">
        <v>44652</v>
      </c>
      <c r="BM4" s="313">
        <v>44682</v>
      </c>
      <c r="BN4" s="313">
        <v>44713</v>
      </c>
    </row>
    <row r="5" spans="1:66" x14ac:dyDescent="0.25">
      <c r="A5" s="64"/>
      <c r="G5" s="90"/>
      <c r="H5" s="90"/>
      <c r="I5" s="90"/>
      <c r="J5" s="90"/>
      <c r="K5" s="90"/>
      <c r="L5" s="90"/>
      <c r="M5" s="90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319"/>
      <c r="AN5" s="319"/>
      <c r="AO5" s="319"/>
      <c r="AP5" s="319"/>
      <c r="AQ5" s="319"/>
      <c r="AR5" s="319"/>
      <c r="AS5" s="319"/>
      <c r="AT5" s="319"/>
      <c r="AU5" s="319"/>
      <c r="AV5" s="319"/>
      <c r="AW5" s="319"/>
      <c r="AX5" s="319"/>
      <c r="AY5" s="319"/>
      <c r="AZ5" s="319"/>
      <c r="BA5" s="319"/>
      <c r="BB5" s="319"/>
      <c r="BC5" s="319"/>
      <c r="BD5" s="319"/>
      <c r="BE5" s="319"/>
      <c r="BF5" s="319"/>
      <c r="BG5" s="319"/>
      <c r="BH5" s="319"/>
      <c r="BI5" s="319"/>
      <c r="BJ5" s="319"/>
      <c r="BK5" s="319"/>
      <c r="BL5" s="319"/>
      <c r="BM5" s="319"/>
      <c r="BN5" s="319"/>
    </row>
    <row r="6" spans="1:66" x14ac:dyDescent="0.25">
      <c r="A6" s="311"/>
      <c r="G6" s="90"/>
      <c r="H6" s="90"/>
      <c r="I6" s="90"/>
      <c r="J6" s="90"/>
      <c r="K6" s="90"/>
      <c r="L6" s="90"/>
      <c r="M6" s="90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P6" s="319"/>
      <c r="AQ6" s="319"/>
      <c r="AR6" s="319"/>
      <c r="AS6" s="319"/>
      <c r="AT6" s="319"/>
      <c r="AU6" s="319"/>
      <c r="AV6" s="319"/>
      <c r="AW6" s="319"/>
      <c r="AX6" s="319"/>
      <c r="AY6" s="319"/>
      <c r="AZ6" s="319"/>
      <c r="BA6" s="319"/>
      <c r="BB6" s="319"/>
      <c r="BC6" s="319"/>
      <c r="BD6" s="319"/>
      <c r="BE6" s="319"/>
      <c r="BF6" s="319"/>
      <c r="BG6" s="319"/>
      <c r="BH6" s="319"/>
      <c r="BI6" s="319"/>
      <c r="BJ6" s="319"/>
      <c r="BK6" s="319"/>
      <c r="BL6" s="319"/>
      <c r="BM6" s="319"/>
      <c r="BN6" s="319"/>
    </row>
    <row r="7" spans="1:66" hidden="1" x14ac:dyDescent="0.25">
      <c r="A7" s="64"/>
      <c r="G7" s="90"/>
      <c r="H7" s="90"/>
      <c r="I7" s="90"/>
      <c r="J7" s="90"/>
      <c r="K7" s="90"/>
      <c r="L7" s="90"/>
      <c r="M7" s="90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19"/>
      <c r="AM7" s="319"/>
      <c r="AN7" s="319"/>
      <c r="AO7" s="319"/>
      <c r="AP7" s="319"/>
      <c r="AQ7" s="319"/>
      <c r="AR7" s="319"/>
      <c r="AS7" s="319"/>
      <c r="AT7" s="319"/>
      <c r="AU7" s="319"/>
      <c r="AV7" s="319"/>
      <c r="AW7" s="319"/>
      <c r="AX7" s="319"/>
      <c r="AY7" s="319"/>
      <c r="AZ7" s="319"/>
      <c r="BA7" s="319"/>
      <c r="BB7" s="319"/>
      <c r="BC7" s="319"/>
      <c r="BD7" s="319"/>
      <c r="BE7" s="319"/>
      <c r="BF7" s="319"/>
      <c r="BG7" s="319"/>
      <c r="BH7" s="319"/>
      <c r="BI7" s="319"/>
      <c r="BJ7" s="319"/>
      <c r="BK7" s="319"/>
      <c r="BL7" s="319"/>
      <c r="BM7" s="319"/>
      <c r="BN7" s="319"/>
    </row>
    <row r="8" spans="1:66" hidden="1" x14ac:dyDescent="0.25">
      <c r="A8" s="64"/>
      <c r="G8" s="90"/>
      <c r="H8" s="90"/>
      <c r="I8" s="90"/>
      <c r="J8" s="90"/>
      <c r="K8" s="90"/>
      <c r="L8" s="90"/>
      <c r="M8" s="90"/>
      <c r="S8" s="319"/>
      <c r="T8" s="319"/>
      <c r="U8" s="319"/>
      <c r="V8" s="319"/>
      <c r="W8" s="319"/>
      <c r="X8" s="319"/>
      <c r="Y8" s="319"/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319"/>
      <c r="AK8" s="319"/>
      <c r="AL8" s="319"/>
      <c r="AM8" s="319"/>
      <c r="AN8" s="319"/>
      <c r="AO8" s="319"/>
      <c r="AP8" s="319"/>
      <c r="AQ8" s="319"/>
      <c r="AR8" s="319"/>
      <c r="AS8" s="319"/>
      <c r="AT8" s="319"/>
      <c r="AU8" s="319"/>
      <c r="AV8" s="319"/>
      <c r="AW8" s="319"/>
      <c r="AX8" s="319"/>
      <c r="AY8" s="319"/>
      <c r="AZ8" s="319"/>
      <c r="BA8" s="319"/>
      <c r="BB8" s="319"/>
      <c r="BC8" s="319"/>
      <c r="BD8" s="319"/>
      <c r="BE8" s="319"/>
      <c r="BF8" s="319"/>
      <c r="BG8" s="319"/>
      <c r="BH8" s="319"/>
      <c r="BI8" s="319"/>
      <c r="BJ8" s="319"/>
      <c r="BK8" s="319"/>
      <c r="BL8" s="319"/>
      <c r="BM8" s="319"/>
      <c r="BN8" s="319"/>
    </row>
    <row r="9" spans="1:66" hidden="1" x14ac:dyDescent="0.25">
      <c r="A9" s="64"/>
      <c r="G9" s="90"/>
      <c r="H9" s="90"/>
      <c r="I9" s="90"/>
      <c r="J9" s="90"/>
      <c r="K9" s="90"/>
      <c r="L9" s="90"/>
      <c r="M9" s="90"/>
      <c r="S9" s="319"/>
      <c r="T9" s="319"/>
      <c r="U9" s="319"/>
      <c r="V9" s="319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19"/>
      <c r="AI9" s="319"/>
      <c r="AJ9" s="319"/>
      <c r="AK9" s="319"/>
      <c r="AL9" s="319"/>
      <c r="AM9" s="319"/>
      <c r="AN9" s="319"/>
      <c r="AO9" s="319"/>
      <c r="AP9" s="319"/>
      <c r="AQ9" s="319"/>
      <c r="AR9" s="319"/>
      <c r="AS9" s="319"/>
      <c r="AT9" s="319"/>
      <c r="AU9" s="319"/>
      <c r="AV9" s="319"/>
      <c r="AW9" s="319"/>
      <c r="AX9" s="319"/>
      <c r="AY9" s="319"/>
      <c r="AZ9" s="319"/>
      <c r="BA9" s="319"/>
      <c r="BB9" s="319"/>
      <c r="BC9" s="319"/>
      <c r="BD9" s="319"/>
      <c r="BE9" s="319"/>
      <c r="BF9" s="319"/>
      <c r="BG9" s="319"/>
      <c r="BH9" s="319"/>
      <c r="BI9" s="319"/>
      <c r="BJ9" s="319"/>
      <c r="BK9" s="319"/>
      <c r="BL9" s="319"/>
      <c r="BM9" s="319"/>
      <c r="BN9" s="319"/>
    </row>
    <row r="10" spans="1:66" hidden="1" x14ac:dyDescent="0.25">
      <c r="A10" s="64"/>
      <c r="G10" s="90"/>
      <c r="H10" s="90"/>
      <c r="I10" s="90"/>
      <c r="J10" s="90"/>
      <c r="K10" s="90"/>
      <c r="L10" s="90"/>
      <c r="M10" s="90"/>
      <c r="S10" s="319"/>
      <c r="T10" s="319"/>
      <c r="U10" s="319"/>
      <c r="V10" s="319"/>
      <c r="W10" s="319"/>
      <c r="X10" s="319"/>
      <c r="Y10" s="319"/>
      <c r="Z10" s="319"/>
      <c r="AA10" s="319"/>
      <c r="AB10" s="319"/>
      <c r="AC10" s="319"/>
      <c r="AD10" s="319"/>
      <c r="AE10" s="319"/>
      <c r="AF10" s="319"/>
      <c r="AG10" s="319"/>
      <c r="AH10" s="319"/>
      <c r="AI10" s="319"/>
      <c r="AJ10" s="319"/>
      <c r="AK10" s="319"/>
      <c r="AL10" s="319"/>
      <c r="AM10" s="319"/>
      <c r="AN10" s="319"/>
      <c r="AO10" s="319"/>
      <c r="AP10" s="319"/>
      <c r="AQ10" s="319"/>
      <c r="AR10" s="319"/>
      <c r="AS10" s="319"/>
      <c r="AT10" s="319"/>
      <c r="AU10" s="319"/>
      <c r="AV10" s="319"/>
      <c r="AW10" s="319"/>
      <c r="AX10" s="319"/>
      <c r="AY10" s="319"/>
      <c r="AZ10" s="319"/>
      <c r="BA10" s="319"/>
      <c r="BB10" s="319"/>
      <c r="BC10" s="319"/>
      <c r="BD10" s="319"/>
      <c r="BE10" s="319"/>
      <c r="BF10" s="319"/>
      <c r="BG10" s="319"/>
      <c r="BH10" s="319"/>
      <c r="BI10" s="319"/>
      <c r="BJ10" s="319"/>
      <c r="BK10" s="319"/>
      <c r="BL10" s="319"/>
      <c r="BM10" s="319"/>
      <c r="BN10" s="319"/>
    </row>
    <row r="11" spans="1:66" hidden="1" x14ac:dyDescent="0.25">
      <c r="A11" s="64"/>
      <c r="G11" s="90"/>
      <c r="H11" s="90"/>
      <c r="I11" s="90"/>
      <c r="J11" s="90"/>
      <c r="K11" s="90"/>
      <c r="L11" s="90"/>
      <c r="M11" s="90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  <c r="AH11" s="319"/>
      <c r="AI11" s="319"/>
      <c r="AJ11" s="319"/>
      <c r="AK11" s="319"/>
      <c r="AL11" s="319"/>
      <c r="AM11" s="319"/>
      <c r="AN11" s="319"/>
      <c r="AO11" s="319"/>
      <c r="AP11" s="319"/>
      <c r="AQ11" s="319"/>
      <c r="AR11" s="319"/>
      <c r="AS11" s="319"/>
      <c r="AT11" s="319"/>
      <c r="AU11" s="319"/>
      <c r="AV11" s="319"/>
      <c r="AW11" s="319"/>
      <c r="AX11" s="319"/>
      <c r="AY11" s="319"/>
      <c r="AZ11" s="319"/>
      <c r="BA11" s="319"/>
      <c r="BB11" s="319"/>
      <c r="BC11" s="319"/>
      <c r="BD11" s="319"/>
      <c r="BE11" s="319"/>
      <c r="BF11" s="319"/>
      <c r="BG11" s="319"/>
      <c r="BH11" s="319"/>
      <c r="BI11" s="319"/>
      <c r="BJ11" s="319"/>
      <c r="BK11" s="319"/>
      <c r="BL11" s="319"/>
      <c r="BM11" s="319"/>
      <c r="BN11" s="319"/>
    </row>
    <row r="12" spans="1:66" x14ac:dyDescent="0.25">
      <c r="A12" s="64"/>
      <c r="G12" s="90"/>
      <c r="H12" s="90"/>
      <c r="I12" s="90"/>
      <c r="J12" s="90"/>
      <c r="K12" s="90"/>
      <c r="L12" s="90"/>
      <c r="M12" s="90"/>
      <c r="S12" s="319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  <c r="AD12" s="319"/>
      <c r="AE12" s="319"/>
      <c r="AF12" s="319"/>
      <c r="AG12" s="319"/>
      <c r="AH12" s="319"/>
      <c r="AI12" s="319"/>
      <c r="AJ12" s="319"/>
      <c r="AK12" s="319"/>
      <c r="AL12" s="319"/>
      <c r="AM12" s="319"/>
      <c r="AN12" s="319"/>
      <c r="AO12" s="319"/>
      <c r="AP12" s="319"/>
      <c r="AQ12" s="319"/>
      <c r="AR12" s="319"/>
      <c r="AS12" s="319"/>
      <c r="AT12" s="319"/>
      <c r="AU12" s="319"/>
      <c r="AV12" s="319"/>
      <c r="AW12" s="319"/>
      <c r="AX12" s="319"/>
      <c r="AY12" s="319"/>
      <c r="AZ12" s="319"/>
      <c r="BA12" s="319"/>
      <c r="BB12" s="319"/>
      <c r="BC12" s="319"/>
      <c r="BD12" s="319"/>
      <c r="BE12" s="319"/>
      <c r="BF12" s="319"/>
      <c r="BG12" s="319"/>
      <c r="BH12" s="319"/>
      <c r="BI12" s="319"/>
      <c r="BJ12" s="319"/>
      <c r="BK12" s="319"/>
      <c r="BL12" s="319"/>
      <c r="BM12" s="319"/>
      <c r="BN12" s="319"/>
    </row>
    <row r="13" spans="1:66" hidden="1" x14ac:dyDescent="0.25">
      <c r="A13" s="64"/>
      <c r="G13" s="90"/>
      <c r="H13" s="90"/>
      <c r="I13" s="90"/>
      <c r="J13" s="90"/>
      <c r="K13" s="90"/>
      <c r="L13" s="90"/>
      <c r="M13" s="90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19"/>
      <c r="AM13" s="319"/>
      <c r="AN13" s="319"/>
      <c r="AO13" s="319"/>
      <c r="AP13" s="319"/>
      <c r="AQ13" s="319"/>
      <c r="AR13" s="319"/>
      <c r="AS13" s="319"/>
      <c r="AT13" s="319"/>
      <c r="AU13" s="319"/>
      <c r="AV13" s="319"/>
      <c r="AW13" s="319"/>
      <c r="AX13" s="319"/>
      <c r="AY13" s="319"/>
      <c r="AZ13" s="319"/>
      <c r="BA13" s="319"/>
      <c r="BB13" s="319"/>
      <c r="BC13" s="319"/>
      <c r="BD13" s="319"/>
      <c r="BE13" s="319"/>
      <c r="BF13" s="319"/>
      <c r="BG13" s="319"/>
      <c r="BH13" s="319"/>
      <c r="BI13" s="319"/>
      <c r="BJ13" s="319"/>
      <c r="BK13" s="319"/>
      <c r="BL13" s="319"/>
      <c r="BM13" s="319"/>
      <c r="BN13" s="319"/>
    </row>
    <row r="14" spans="1:66" x14ac:dyDescent="0.25">
      <c r="A14" s="64"/>
      <c r="G14" s="90"/>
      <c r="H14" s="90"/>
      <c r="I14" s="90"/>
      <c r="J14" s="90"/>
      <c r="K14" s="90"/>
      <c r="L14" s="90"/>
      <c r="M14" s="90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19"/>
      <c r="AN14" s="319"/>
      <c r="AO14" s="319"/>
      <c r="AP14" s="319"/>
      <c r="AQ14" s="319"/>
      <c r="AR14" s="319"/>
      <c r="AS14" s="319"/>
      <c r="AT14" s="319"/>
      <c r="AU14" s="319"/>
      <c r="AV14" s="319"/>
      <c r="AW14" s="319"/>
      <c r="AX14" s="319"/>
      <c r="AY14" s="319"/>
      <c r="AZ14" s="319"/>
      <c r="BA14" s="319"/>
      <c r="BB14" s="319"/>
      <c r="BC14" s="319"/>
      <c r="BD14" s="319"/>
      <c r="BE14" s="319"/>
      <c r="BF14" s="319"/>
      <c r="BG14" s="319"/>
      <c r="BH14" s="319"/>
      <c r="BI14" s="319"/>
      <c r="BJ14" s="319"/>
      <c r="BK14" s="319"/>
      <c r="BL14" s="319"/>
      <c r="BM14" s="319"/>
      <c r="BN14" s="319"/>
    </row>
    <row r="15" spans="1:66" x14ac:dyDescent="0.25">
      <c r="A15" s="64"/>
      <c r="G15" s="90"/>
      <c r="H15" s="90"/>
      <c r="I15" s="90"/>
      <c r="J15" s="90"/>
      <c r="K15" s="90"/>
      <c r="L15" s="90"/>
      <c r="M15" s="90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  <c r="AD15" s="319"/>
      <c r="AE15" s="319"/>
      <c r="AF15" s="319"/>
      <c r="AG15" s="319"/>
      <c r="AH15" s="319"/>
      <c r="AI15" s="319"/>
      <c r="AJ15" s="319"/>
      <c r="AK15" s="319"/>
      <c r="AL15" s="319"/>
      <c r="AM15" s="319"/>
      <c r="AN15" s="319"/>
      <c r="AO15" s="319"/>
      <c r="AP15" s="319"/>
      <c r="AQ15" s="319"/>
      <c r="AR15" s="319"/>
      <c r="AS15" s="319"/>
      <c r="AT15" s="319"/>
      <c r="AU15" s="319"/>
      <c r="AV15" s="319"/>
      <c r="AW15" s="319"/>
      <c r="AX15" s="319"/>
      <c r="AY15" s="319"/>
      <c r="AZ15" s="319"/>
      <c r="BA15" s="319"/>
      <c r="BB15" s="319"/>
      <c r="BC15" s="319"/>
      <c r="BD15" s="319"/>
      <c r="BE15" s="319"/>
      <c r="BF15" s="319"/>
      <c r="BG15" s="319"/>
      <c r="BH15" s="319"/>
      <c r="BI15" s="319"/>
      <c r="BJ15" s="319"/>
      <c r="BK15" s="319"/>
      <c r="BL15" s="319"/>
      <c r="BM15" s="319"/>
      <c r="BN15" s="319"/>
    </row>
    <row r="16" spans="1:66" x14ac:dyDescent="0.25">
      <c r="A16" s="64"/>
      <c r="G16" s="90"/>
      <c r="H16" s="90"/>
      <c r="I16" s="90"/>
      <c r="J16" s="90"/>
      <c r="K16" s="90"/>
      <c r="L16" s="90"/>
      <c r="M16" s="90"/>
      <c r="S16" s="319"/>
      <c r="T16" s="319"/>
      <c r="U16" s="319"/>
      <c r="V16" s="319"/>
      <c r="W16" s="319"/>
      <c r="X16" s="319"/>
      <c r="Y16" s="319"/>
      <c r="Z16" s="319"/>
      <c r="AA16" s="319"/>
      <c r="AB16" s="319"/>
      <c r="AC16" s="319"/>
      <c r="AD16" s="319"/>
      <c r="AE16" s="319"/>
      <c r="AF16" s="319"/>
      <c r="AG16" s="319"/>
      <c r="AH16" s="319"/>
      <c r="AI16" s="319"/>
      <c r="AJ16" s="319"/>
      <c r="AK16" s="319"/>
      <c r="AL16" s="319"/>
      <c r="AM16" s="319"/>
      <c r="AN16" s="319"/>
      <c r="AO16" s="319"/>
      <c r="AP16" s="319"/>
      <c r="AQ16" s="319"/>
      <c r="AR16" s="319"/>
      <c r="AS16" s="319"/>
      <c r="AT16" s="319"/>
      <c r="AU16" s="319"/>
      <c r="AV16" s="319"/>
      <c r="AW16" s="319"/>
      <c r="AX16" s="319"/>
      <c r="AY16" s="319"/>
      <c r="AZ16" s="319"/>
      <c r="BA16" s="319"/>
      <c r="BB16" s="319"/>
      <c r="BC16" s="319"/>
      <c r="BD16" s="319"/>
      <c r="BE16" s="319"/>
      <c r="BF16" s="319"/>
      <c r="BG16" s="319"/>
      <c r="BH16" s="319"/>
      <c r="BI16" s="319"/>
      <c r="BJ16" s="319"/>
      <c r="BK16" s="319"/>
      <c r="BL16" s="319"/>
      <c r="BM16" s="319"/>
      <c r="BN16" s="319"/>
    </row>
    <row r="17" spans="1:66" x14ac:dyDescent="0.25">
      <c r="A17" s="64"/>
      <c r="G17" s="90"/>
      <c r="H17" s="90"/>
      <c r="I17" s="90"/>
      <c r="J17" s="90"/>
      <c r="K17" s="90"/>
      <c r="L17" s="90"/>
      <c r="M17" s="90"/>
      <c r="S17" s="319"/>
      <c r="T17" s="319"/>
      <c r="U17" s="319"/>
      <c r="V17" s="319"/>
      <c r="W17" s="319"/>
      <c r="X17" s="319"/>
      <c r="Y17" s="319"/>
      <c r="Z17" s="319"/>
      <c r="AA17" s="319"/>
      <c r="AB17" s="319"/>
      <c r="AC17" s="319"/>
      <c r="AD17" s="319"/>
      <c r="AE17" s="319"/>
      <c r="AF17" s="319"/>
      <c r="AG17" s="319"/>
      <c r="AH17" s="319"/>
      <c r="AI17" s="319"/>
      <c r="AJ17" s="319"/>
      <c r="AK17" s="319"/>
      <c r="AL17" s="319"/>
      <c r="AM17" s="319"/>
      <c r="AN17" s="319"/>
      <c r="AO17" s="319"/>
      <c r="AP17" s="319"/>
      <c r="AQ17" s="319"/>
      <c r="AR17" s="319"/>
      <c r="AS17" s="319"/>
      <c r="AT17" s="319"/>
      <c r="AU17" s="319"/>
      <c r="AV17" s="319"/>
      <c r="AW17" s="319"/>
      <c r="AX17" s="319"/>
      <c r="AY17" s="319"/>
      <c r="AZ17" s="319"/>
      <c r="BA17" s="319"/>
      <c r="BB17" s="319"/>
      <c r="BC17" s="319"/>
      <c r="BD17" s="319"/>
      <c r="BE17" s="319"/>
      <c r="BF17" s="319"/>
      <c r="BG17" s="319"/>
      <c r="BH17" s="319"/>
      <c r="BI17" s="319"/>
      <c r="BJ17" s="319"/>
      <c r="BK17" s="319"/>
      <c r="BL17" s="319"/>
      <c r="BM17" s="319"/>
      <c r="BN17" s="319"/>
    </row>
    <row r="18" spans="1:66" hidden="1" x14ac:dyDescent="0.25">
      <c r="A18" s="64"/>
      <c r="G18" s="90"/>
      <c r="H18" s="90"/>
      <c r="I18" s="90"/>
      <c r="J18" s="90"/>
      <c r="K18" s="90"/>
      <c r="L18" s="90"/>
      <c r="M18" s="90"/>
      <c r="S18" s="319"/>
      <c r="T18" s="319"/>
      <c r="U18" s="319"/>
      <c r="V18" s="319"/>
      <c r="W18" s="319"/>
      <c r="X18" s="319"/>
      <c r="Y18" s="319"/>
      <c r="Z18" s="319"/>
      <c r="AA18" s="319"/>
      <c r="AB18" s="319"/>
      <c r="AC18" s="319"/>
      <c r="AD18" s="319"/>
      <c r="AE18" s="319"/>
      <c r="AF18" s="319"/>
      <c r="AG18" s="319"/>
      <c r="AH18" s="319"/>
      <c r="AI18" s="319"/>
      <c r="AJ18" s="319"/>
      <c r="AK18" s="319"/>
      <c r="AL18" s="319"/>
      <c r="AM18" s="319"/>
      <c r="AN18" s="319"/>
      <c r="AO18" s="319"/>
      <c r="AP18" s="319"/>
      <c r="AQ18" s="319"/>
      <c r="AR18" s="319"/>
      <c r="AS18" s="319"/>
      <c r="AT18" s="319"/>
      <c r="AU18" s="319"/>
      <c r="AV18" s="319"/>
      <c r="AW18" s="319"/>
      <c r="AX18" s="319"/>
      <c r="AY18" s="319"/>
      <c r="AZ18" s="319"/>
      <c r="BA18" s="319"/>
      <c r="BB18" s="319"/>
      <c r="BC18" s="319"/>
      <c r="BD18" s="319"/>
      <c r="BE18" s="319"/>
      <c r="BF18" s="319"/>
      <c r="BG18" s="319"/>
      <c r="BH18" s="319"/>
      <c r="BI18" s="319"/>
      <c r="BJ18" s="319"/>
      <c r="BK18" s="319"/>
      <c r="BL18" s="319"/>
      <c r="BM18" s="319"/>
      <c r="BN18" s="319"/>
    </row>
    <row r="19" spans="1:66" x14ac:dyDescent="0.25">
      <c r="A19" s="64"/>
      <c r="G19" s="90"/>
      <c r="H19" s="90"/>
      <c r="I19" s="90"/>
      <c r="J19" s="90"/>
      <c r="K19" s="90"/>
      <c r="L19" s="90"/>
      <c r="M19" s="90"/>
      <c r="S19" s="319"/>
      <c r="T19" s="319"/>
      <c r="U19" s="319"/>
      <c r="V19" s="319"/>
      <c r="W19" s="319"/>
      <c r="X19" s="319"/>
      <c r="Y19" s="319"/>
      <c r="Z19" s="319"/>
      <c r="AA19" s="319"/>
      <c r="AB19" s="319"/>
      <c r="AC19" s="319"/>
      <c r="AD19" s="319"/>
      <c r="AE19" s="319"/>
      <c r="AF19" s="319"/>
      <c r="AG19" s="319"/>
      <c r="AH19" s="319"/>
      <c r="AI19" s="319"/>
      <c r="AJ19" s="319"/>
      <c r="AK19" s="319"/>
      <c r="AL19" s="319"/>
      <c r="AM19" s="319"/>
      <c r="AN19" s="319"/>
      <c r="AO19" s="319"/>
      <c r="AP19" s="319"/>
      <c r="AQ19" s="319"/>
      <c r="AR19" s="319"/>
      <c r="AS19" s="319"/>
      <c r="AT19" s="319"/>
      <c r="AU19" s="319"/>
      <c r="AV19" s="319"/>
      <c r="AW19" s="319"/>
      <c r="AX19" s="319"/>
      <c r="AY19" s="319"/>
      <c r="AZ19" s="319"/>
      <c r="BA19" s="319"/>
      <c r="BB19" s="319"/>
      <c r="BC19" s="319"/>
      <c r="BD19" s="319"/>
      <c r="BE19" s="319"/>
      <c r="BF19" s="319"/>
      <c r="BG19" s="319"/>
      <c r="BH19" s="319"/>
      <c r="BI19" s="319"/>
      <c r="BJ19" s="319"/>
      <c r="BK19" s="319"/>
      <c r="BL19" s="319"/>
      <c r="BM19" s="319"/>
      <c r="BN19" s="319"/>
    </row>
    <row r="20" spans="1:66" hidden="1" x14ac:dyDescent="0.25">
      <c r="A20" s="64"/>
      <c r="G20" s="90"/>
      <c r="H20" s="90"/>
      <c r="I20" s="90"/>
      <c r="J20" s="90"/>
      <c r="K20" s="90"/>
      <c r="L20" s="90"/>
      <c r="M20" s="90"/>
      <c r="S20" s="319"/>
      <c r="T20" s="319"/>
      <c r="U20" s="319"/>
      <c r="V20" s="319"/>
      <c r="W20" s="319"/>
      <c r="X20" s="319"/>
      <c r="Y20" s="319"/>
      <c r="Z20" s="319"/>
      <c r="AA20" s="319"/>
      <c r="AB20" s="319"/>
      <c r="AC20" s="319"/>
      <c r="AD20" s="319"/>
      <c r="AE20" s="319"/>
      <c r="AF20" s="319"/>
      <c r="AG20" s="319"/>
      <c r="AH20" s="319"/>
      <c r="AI20" s="319"/>
      <c r="AJ20" s="319"/>
      <c r="AK20" s="319"/>
      <c r="AL20" s="319"/>
      <c r="AM20" s="319"/>
      <c r="AN20" s="319"/>
      <c r="AO20" s="319"/>
      <c r="AP20" s="319"/>
      <c r="AQ20" s="319"/>
      <c r="AR20" s="319"/>
      <c r="AS20" s="319"/>
      <c r="AT20" s="319"/>
      <c r="AU20" s="319"/>
      <c r="AV20" s="319"/>
      <c r="AW20" s="319"/>
      <c r="AX20" s="319"/>
      <c r="AY20" s="319"/>
      <c r="AZ20" s="319"/>
      <c r="BA20" s="319"/>
      <c r="BB20" s="319"/>
      <c r="BC20" s="319"/>
      <c r="BD20" s="319"/>
      <c r="BE20" s="319"/>
      <c r="BF20" s="319"/>
      <c r="BG20" s="319"/>
      <c r="BH20" s="319"/>
      <c r="BI20" s="319"/>
      <c r="BJ20" s="319"/>
      <c r="BK20" s="319"/>
      <c r="BL20" s="319"/>
      <c r="BM20" s="319"/>
      <c r="BN20" s="319"/>
    </row>
    <row r="21" spans="1:66" hidden="1" x14ac:dyDescent="0.25">
      <c r="A21" s="64"/>
      <c r="G21" s="90"/>
      <c r="H21" s="90"/>
      <c r="I21" s="90"/>
      <c r="J21" s="90"/>
      <c r="K21" s="90"/>
      <c r="L21" s="90"/>
      <c r="M21" s="90"/>
      <c r="S21" s="319"/>
      <c r="T21" s="319"/>
      <c r="U21" s="319"/>
      <c r="V21" s="319"/>
      <c r="W21" s="319"/>
      <c r="X21" s="319"/>
      <c r="Y21" s="319"/>
      <c r="Z21" s="319"/>
      <c r="AA21" s="319"/>
      <c r="AB21" s="319"/>
      <c r="AC21" s="319"/>
      <c r="AD21" s="319"/>
      <c r="AE21" s="319"/>
      <c r="AF21" s="319"/>
      <c r="AG21" s="319"/>
      <c r="AH21" s="319"/>
      <c r="AI21" s="319"/>
      <c r="AJ21" s="319"/>
      <c r="AK21" s="319"/>
      <c r="AL21" s="319"/>
      <c r="AM21" s="319"/>
      <c r="AN21" s="319"/>
      <c r="AO21" s="319"/>
      <c r="AP21" s="319"/>
      <c r="AQ21" s="319"/>
      <c r="AR21" s="319"/>
      <c r="AS21" s="319"/>
      <c r="AT21" s="319"/>
      <c r="AU21" s="319"/>
      <c r="AV21" s="319"/>
      <c r="AW21" s="319"/>
      <c r="AX21" s="319"/>
      <c r="AY21" s="319"/>
      <c r="AZ21" s="319"/>
      <c r="BA21" s="319"/>
      <c r="BB21" s="319"/>
      <c r="BC21" s="319"/>
      <c r="BD21" s="319"/>
      <c r="BE21" s="319"/>
      <c r="BF21" s="319"/>
      <c r="BG21" s="319"/>
      <c r="BH21" s="319"/>
      <c r="BI21" s="319"/>
      <c r="BJ21" s="319"/>
      <c r="BK21" s="319"/>
      <c r="BL21" s="319"/>
      <c r="BM21" s="319"/>
      <c r="BN21" s="319"/>
    </row>
    <row r="22" spans="1:66" x14ac:dyDescent="0.25">
      <c r="A22" s="64"/>
      <c r="G22" s="90"/>
      <c r="H22" s="90"/>
      <c r="I22" s="90"/>
      <c r="J22" s="90"/>
      <c r="K22" s="90"/>
      <c r="L22" s="90"/>
      <c r="M22" s="90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319"/>
      <c r="AI22" s="319"/>
      <c r="AJ22" s="319"/>
      <c r="AK22" s="319"/>
      <c r="AL22" s="319"/>
      <c r="AM22" s="319"/>
      <c r="AN22" s="319"/>
      <c r="AO22" s="319"/>
      <c r="AP22" s="319"/>
      <c r="AQ22" s="319"/>
      <c r="AR22" s="319"/>
      <c r="AS22" s="319"/>
      <c r="AT22" s="319"/>
      <c r="AU22" s="319"/>
      <c r="AV22" s="319"/>
      <c r="AW22" s="319"/>
      <c r="AX22" s="319"/>
      <c r="AY22" s="319"/>
      <c r="AZ22" s="319"/>
      <c r="BA22" s="319"/>
      <c r="BB22" s="319"/>
      <c r="BC22" s="319"/>
      <c r="BD22" s="319"/>
      <c r="BE22" s="319"/>
      <c r="BF22" s="319"/>
      <c r="BG22" s="319"/>
      <c r="BH22" s="319"/>
      <c r="BI22" s="319"/>
      <c r="BJ22" s="319"/>
      <c r="BK22" s="319"/>
      <c r="BL22" s="319"/>
      <c r="BM22" s="319"/>
      <c r="BN22" s="319"/>
    </row>
    <row r="23" spans="1:66" x14ac:dyDescent="0.25">
      <c r="A23" s="64"/>
      <c r="G23" s="90"/>
      <c r="H23" s="90"/>
      <c r="I23" s="90"/>
      <c r="J23" s="90"/>
      <c r="K23" s="90"/>
      <c r="L23" s="90"/>
      <c r="M23" s="90"/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319"/>
      <c r="AD23" s="319"/>
      <c r="AE23" s="319"/>
      <c r="AF23" s="319"/>
      <c r="AG23" s="319"/>
      <c r="AH23" s="319"/>
      <c r="AI23" s="319"/>
      <c r="AJ23" s="319"/>
      <c r="AK23" s="319"/>
      <c r="AL23" s="319"/>
      <c r="AM23" s="319"/>
      <c r="AN23" s="319"/>
      <c r="AO23" s="319"/>
      <c r="AP23" s="319"/>
      <c r="AQ23" s="319"/>
      <c r="AR23" s="319"/>
      <c r="AS23" s="319"/>
      <c r="AT23" s="319"/>
      <c r="AU23" s="319"/>
      <c r="AV23" s="319"/>
      <c r="AW23" s="319"/>
      <c r="AX23" s="319"/>
      <c r="AY23" s="319"/>
      <c r="AZ23" s="319"/>
      <c r="BA23" s="319"/>
      <c r="BB23" s="319"/>
      <c r="BC23" s="319"/>
      <c r="BD23" s="319"/>
      <c r="BE23" s="319"/>
      <c r="BF23" s="319"/>
      <c r="BG23" s="319"/>
      <c r="BH23" s="319"/>
      <c r="BI23" s="319"/>
      <c r="BJ23" s="319"/>
      <c r="BK23" s="319"/>
      <c r="BL23" s="319"/>
      <c r="BM23" s="319"/>
      <c r="BN23" s="319"/>
    </row>
    <row r="24" spans="1:66" hidden="1" x14ac:dyDescent="0.25">
      <c r="A24" s="64"/>
      <c r="G24" s="90"/>
      <c r="H24" s="90"/>
      <c r="I24" s="90"/>
      <c r="J24" s="90"/>
      <c r="K24" s="90"/>
      <c r="L24" s="90"/>
      <c r="M24" s="90"/>
      <c r="S24" s="319"/>
      <c r="T24" s="319"/>
      <c r="U24" s="319"/>
      <c r="V24" s="319"/>
      <c r="W24" s="319"/>
      <c r="X24" s="319"/>
      <c r="Y24" s="319"/>
      <c r="Z24" s="319"/>
      <c r="AA24" s="319"/>
      <c r="AB24" s="319"/>
      <c r="AC24" s="319"/>
      <c r="AD24" s="319"/>
      <c r="AE24" s="319"/>
      <c r="AF24" s="319"/>
      <c r="AG24" s="319"/>
      <c r="AH24" s="319"/>
      <c r="AI24" s="319"/>
      <c r="AJ24" s="319"/>
      <c r="AK24" s="319"/>
      <c r="AL24" s="319"/>
      <c r="AM24" s="319"/>
      <c r="AN24" s="319"/>
      <c r="AO24" s="319"/>
      <c r="AP24" s="319"/>
      <c r="AQ24" s="319"/>
      <c r="AR24" s="319"/>
      <c r="AS24" s="319"/>
      <c r="AT24" s="319"/>
      <c r="AU24" s="319"/>
      <c r="AV24" s="319"/>
      <c r="AW24" s="319"/>
      <c r="AX24" s="319"/>
      <c r="AY24" s="319"/>
      <c r="AZ24" s="319"/>
      <c r="BA24" s="319"/>
      <c r="BB24" s="319"/>
      <c r="BC24" s="319"/>
      <c r="BD24" s="319"/>
      <c r="BE24" s="319"/>
      <c r="BF24" s="319"/>
      <c r="BG24" s="319"/>
      <c r="BH24" s="319"/>
      <c r="BI24" s="319"/>
      <c r="BJ24" s="319"/>
      <c r="BK24" s="319"/>
      <c r="BL24" s="319"/>
      <c r="BM24" s="319"/>
      <c r="BN24" s="319"/>
    </row>
    <row r="25" spans="1:66" x14ac:dyDescent="0.25">
      <c r="A25" s="64"/>
      <c r="G25" s="90"/>
      <c r="H25" s="90"/>
      <c r="I25" s="90"/>
      <c r="J25" s="90"/>
      <c r="K25" s="90"/>
      <c r="L25" s="90"/>
      <c r="M25" s="90"/>
      <c r="S25" s="319"/>
      <c r="T25" s="319"/>
      <c r="U25" s="319"/>
      <c r="V25" s="319"/>
      <c r="W25" s="319"/>
      <c r="X25" s="319"/>
      <c r="Y25" s="319"/>
      <c r="Z25" s="319"/>
      <c r="AA25" s="319"/>
      <c r="AB25" s="319"/>
      <c r="AC25" s="319"/>
      <c r="AD25" s="319"/>
      <c r="AE25" s="319"/>
      <c r="AF25" s="319"/>
      <c r="AG25" s="319"/>
      <c r="AH25" s="319"/>
      <c r="AI25" s="319"/>
      <c r="AJ25" s="319"/>
      <c r="AK25" s="319"/>
      <c r="AL25" s="319"/>
      <c r="AM25" s="319"/>
      <c r="AN25" s="319"/>
      <c r="AO25" s="319"/>
      <c r="AP25" s="319"/>
      <c r="AQ25" s="319"/>
      <c r="AR25" s="319"/>
      <c r="AS25" s="319"/>
      <c r="AT25" s="319"/>
      <c r="AU25" s="319"/>
      <c r="AV25" s="319"/>
      <c r="AW25" s="319"/>
      <c r="AX25" s="319"/>
      <c r="AY25" s="319"/>
      <c r="AZ25" s="319"/>
      <c r="BA25" s="319"/>
      <c r="BB25" s="319"/>
      <c r="BC25" s="319"/>
      <c r="BD25" s="319"/>
      <c r="BE25" s="319"/>
      <c r="BF25" s="319"/>
      <c r="BG25" s="319"/>
      <c r="BH25" s="319"/>
      <c r="BI25" s="319"/>
      <c r="BJ25" s="319"/>
      <c r="BK25" s="319"/>
      <c r="BL25" s="319"/>
      <c r="BM25" s="319"/>
      <c r="BN25" s="319"/>
    </row>
    <row r="26" spans="1:66" hidden="1" x14ac:dyDescent="0.25">
      <c r="A26" s="64"/>
      <c r="G26" s="90"/>
      <c r="H26" s="90"/>
      <c r="I26" s="90"/>
      <c r="J26" s="90"/>
      <c r="K26" s="90"/>
      <c r="L26" s="90"/>
      <c r="M26" s="90"/>
      <c r="S26" s="319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  <c r="AE26" s="319"/>
      <c r="AF26" s="319"/>
      <c r="AG26" s="319"/>
      <c r="AH26" s="319"/>
      <c r="AI26" s="319"/>
      <c r="AJ26" s="319"/>
      <c r="AK26" s="319"/>
      <c r="AL26" s="319"/>
      <c r="AM26" s="319"/>
      <c r="AN26" s="319"/>
      <c r="AO26" s="319"/>
      <c r="AP26" s="319"/>
      <c r="AQ26" s="319"/>
      <c r="AR26" s="319"/>
      <c r="AS26" s="319"/>
      <c r="AT26" s="319"/>
      <c r="AU26" s="319"/>
      <c r="AV26" s="319"/>
      <c r="AW26" s="319"/>
      <c r="AX26" s="319"/>
      <c r="AY26" s="319"/>
      <c r="AZ26" s="319"/>
      <c r="BA26" s="319"/>
      <c r="BB26" s="319"/>
      <c r="BC26" s="319"/>
      <c r="BD26" s="319"/>
      <c r="BE26" s="319"/>
      <c r="BF26" s="319"/>
      <c r="BG26" s="319"/>
      <c r="BH26" s="319"/>
      <c r="BI26" s="319"/>
      <c r="BJ26" s="319"/>
      <c r="BK26" s="319"/>
      <c r="BL26" s="319"/>
      <c r="BM26" s="319"/>
      <c r="BN26" s="319"/>
    </row>
    <row r="27" spans="1:66" hidden="1" x14ac:dyDescent="0.25">
      <c r="A27" s="64"/>
      <c r="G27" s="90"/>
      <c r="H27" s="90"/>
      <c r="I27" s="90"/>
      <c r="J27" s="90"/>
      <c r="K27" s="90"/>
      <c r="L27" s="90"/>
      <c r="M27" s="90"/>
      <c r="S27" s="319"/>
      <c r="T27" s="319"/>
      <c r="U27" s="319"/>
      <c r="V27" s="319"/>
      <c r="W27" s="319"/>
      <c r="X27" s="319"/>
      <c r="Y27" s="319"/>
      <c r="Z27" s="319"/>
      <c r="AA27" s="319"/>
      <c r="AB27" s="319"/>
      <c r="AC27" s="319"/>
      <c r="AD27" s="319"/>
      <c r="AE27" s="319"/>
      <c r="AF27" s="319"/>
      <c r="AG27" s="319"/>
      <c r="AH27" s="319"/>
      <c r="AI27" s="319"/>
      <c r="AJ27" s="319"/>
      <c r="AK27" s="319"/>
      <c r="AL27" s="319"/>
      <c r="AM27" s="319"/>
      <c r="AN27" s="319"/>
      <c r="AO27" s="319"/>
      <c r="AP27" s="319"/>
      <c r="AQ27" s="319"/>
      <c r="AR27" s="319"/>
      <c r="AS27" s="319"/>
      <c r="AT27" s="319"/>
      <c r="AU27" s="319"/>
      <c r="AV27" s="319"/>
      <c r="AW27" s="319"/>
      <c r="AX27" s="319"/>
      <c r="AY27" s="319"/>
      <c r="AZ27" s="319"/>
      <c r="BA27" s="319"/>
      <c r="BB27" s="319"/>
      <c r="BC27" s="319"/>
      <c r="BD27" s="319"/>
      <c r="BE27" s="319"/>
      <c r="BF27" s="319"/>
      <c r="BG27" s="319"/>
      <c r="BH27" s="319"/>
      <c r="BI27" s="319"/>
      <c r="BJ27" s="319"/>
      <c r="BK27" s="319"/>
      <c r="BL27" s="319"/>
      <c r="BM27" s="319"/>
      <c r="BN27" s="319"/>
    </row>
    <row r="28" spans="1:66" hidden="1" x14ac:dyDescent="0.25">
      <c r="A28" s="64"/>
      <c r="G28" s="90"/>
      <c r="H28" s="90"/>
      <c r="I28" s="90"/>
      <c r="J28" s="90"/>
      <c r="K28" s="90"/>
      <c r="L28" s="90"/>
      <c r="M28" s="90"/>
      <c r="S28" s="319"/>
      <c r="T28" s="319"/>
      <c r="U28" s="319"/>
      <c r="V28" s="319"/>
      <c r="W28" s="319"/>
      <c r="X28" s="319"/>
      <c r="Y28" s="319"/>
      <c r="Z28" s="319"/>
      <c r="AA28" s="319"/>
      <c r="AB28" s="319"/>
      <c r="AC28" s="319"/>
      <c r="AD28" s="319"/>
      <c r="AE28" s="319"/>
      <c r="AF28" s="319"/>
      <c r="AG28" s="319"/>
      <c r="AH28" s="319"/>
      <c r="AI28" s="319"/>
      <c r="AJ28" s="319"/>
      <c r="AK28" s="319"/>
      <c r="AL28" s="319"/>
      <c r="AM28" s="319"/>
      <c r="AN28" s="319"/>
      <c r="AO28" s="319"/>
      <c r="AP28" s="319"/>
      <c r="AQ28" s="319"/>
      <c r="AR28" s="319"/>
      <c r="AS28" s="319"/>
      <c r="AT28" s="319"/>
      <c r="AU28" s="319"/>
      <c r="AV28" s="319"/>
      <c r="AW28" s="319"/>
      <c r="AX28" s="319"/>
      <c r="AY28" s="319"/>
      <c r="AZ28" s="319"/>
      <c r="BA28" s="319"/>
      <c r="BB28" s="319"/>
      <c r="BC28" s="319"/>
      <c r="BD28" s="319"/>
      <c r="BE28" s="319"/>
      <c r="BF28" s="319"/>
      <c r="BG28" s="319"/>
      <c r="BH28" s="319"/>
      <c r="BI28" s="319"/>
      <c r="BJ28" s="319"/>
      <c r="BK28" s="319"/>
      <c r="BL28" s="319"/>
      <c r="BM28" s="319"/>
      <c r="BN28" s="319"/>
    </row>
    <row r="29" spans="1:66" hidden="1" x14ac:dyDescent="0.25">
      <c r="A29" s="64"/>
      <c r="G29" s="90"/>
      <c r="H29" s="90"/>
      <c r="I29" s="90"/>
      <c r="J29" s="90"/>
      <c r="K29" s="90"/>
      <c r="L29" s="90"/>
      <c r="M29" s="90"/>
      <c r="S29" s="319"/>
      <c r="T29" s="319"/>
      <c r="U29" s="319"/>
      <c r="V29" s="319"/>
      <c r="W29" s="319"/>
      <c r="X29" s="319"/>
      <c r="Y29" s="319"/>
      <c r="Z29" s="319"/>
      <c r="AA29" s="319"/>
      <c r="AB29" s="319"/>
      <c r="AC29" s="319"/>
      <c r="AD29" s="319"/>
      <c r="AE29" s="319"/>
      <c r="AF29" s="319"/>
      <c r="AG29" s="319"/>
      <c r="AH29" s="319"/>
      <c r="AI29" s="319"/>
      <c r="AJ29" s="319"/>
      <c r="AK29" s="319"/>
      <c r="AL29" s="319"/>
      <c r="AM29" s="319"/>
      <c r="AN29" s="319"/>
      <c r="AO29" s="319"/>
      <c r="AP29" s="319"/>
      <c r="AQ29" s="319"/>
      <c r="AR29" s="319"/>
      <c r="AS29" s="319"/>
      <c r="AT29" s="319"/>
      <c r="AU29" s="319"/>
      <c r="AV29" s="319"/>
      <c r="AW29" s="319"/>
      <c r="AX29" s="319"/>
      <c r="AY29" s="319"/>
      <c r="AZ29" s="319"/>
      <c r="BA29" s="319"/>
      <c r="BB29" s="319"/>
      <c r="BC29" s="319"/>
      <c r="BD29" s="319"/>
      <c r="BE29" s="319"/>
      <c r="BF29" s="319"/>
      <c r="BG29" s="319"/>
      <c r="BH29" s="319"/>
      <c r="BI29" s="319"/>
      <c r="BJ29" s="319"/>
      <c r="BK29" s="319"/>
      <c r="BL29" s="319"/>
      <c r="BM29" s="319"/>
      <c r="BN29" s="319"/>
    </row>
    <row r="30" spans="1:66" x14ac:dyDescent="0.25">
      <c r="A30" s="311"/>
      <c r="G30" s="90"/>
      <c r="H30" s="90"/>
      <c r="I30" s="90"/>
      <c r="J30" s="90"/>
      <c r="K30" s="90"/>
      <c r="L30" s="90"/>
      <c r="M30" s="90"/>
      <c r="S30" s="319"/>
      <c r="T30" s="319"/>
      <c r="U30" s="319"/>
      <c r="V30" s="319"/>
      <c r="W30" s="319"/>
      <c r="X30" s="319"/>
      <c r="Y30" s="319"/>
      <c r="Z30" s="319"/>
      <c r="AA30" s="319"/>
      <c r="AB30" s="319"/>
      <c r="AC30" s="319"/>
      <c r="AD30" s="319"/>
      <c r="AE30" s="319"/>
      <c r="AF30" s="319"/>
      <c r="AG30" s="319"/>
      <c r="AH30" s="319"/>
      <c r="AI30" s="319"/>
      <c r="AJ30" s="319"/>
      <c r="AK30" s="319"/>
      <c r="AL30" s="319"/>
      <c r="AM30" s="319"/>
      <c r="AN30" s="319"/>
      <c r="AO30" s="319"/>
      <c r="AP30" s="319"/>
      <c r="AQ30" s="319"/>
      <c r="AR30" s="319"/>
      <c r="AS30" s="319"/>
      <c r="AT30" s="319"/>
      <c r="AU30" s="319"/>
      <c r="AV30" s="319"/>
      <c r="AW30" s="319"/>
      <c r="AX30" s="319"/>
      <c r="AY30" s="319"/>
      <c r="AZ30" s="319"/>
      <c r="BA30" s="319"/>
      <c r="BB30" s="319"/>
      <c r="BC30" s="319"/>
      <c r="BD30" s="319"/>
      <c r="BE30" s="319"/>
      <c r="BF30" s="319"/>
      <c r="BG30" s="319"/>
      <c r="BH30" s="319"/>
      <c r="BI30" s="319"/>
      <c r="BJ30" s="319"/>
      <c r="BK30" s="319"/>
      <c r="BL30" s="319"/>
      <c r="BM30" s="319"/>
      <c r="BN30" s="319"/>
    </row>
    <row r="31" spans="1:66" x14ac:dyDescent="0.25">
      <c r="A31" s="64"/>
      <c r="G31" s="90"/>
      <c r="H31" s="90"/>
      <c r="I31" s="90"/>
      <c r="J31" s="90"/>
      <c r="K31" s="90"/>
      <c r="L31" s="90"/>
      <c r="M31" s="90"/>
      <c r="S31" s="319"/>
      <c r="T31" s="319"/>
      <c r="U31" s="319"/>
      <c r="V31" s="319"/>
      <c r="W31" s="319"/>
      <c r="X31" s="319"/>
      <c r="Y31" s="319"/>
      <c r="Z31" s="319"/>
      <c r="AA31" s="319"/>
      <c r="AB31" s="319"/>
      <c r="AC31" s="319"/>
      <c r="AD31" s="319"/>
      <c r="AE31" s="319"/>
      <c r="AF31" s="319"/>
      <c r="AG31" s="319"/>
      <c r="AH31" s="319"/>
      <c r="AI31" s="319"/>
      <c r="AJ31" s="319"/>
      <c r="AK31" s="319"/>
      <c r="AL31" s="319"/>
      <c r="AM31" s="319"/>
      <c r="AN31" s="319"/>
      <c r="AO31" s="319"/>
      <c r="AP31" s="319"/>
      <c r="AQ31" s="319"/>
      <c r="AR31" s="319"/>
      <c r="AS31" s="319"/>
      <c r="AT31" s="319"/>
      <c r="AU31" s="319"/>
      <c r="AV31" s="319"/>
      <c r="AW31" s="319"/>
      <c r="AX31" s="319"/>
      <c r="AY31" s="319"/>
      <c r="AZ31" s="319"/>
      <c r="BA31" s="319"/>
      <c r="BB31" s="319"/>
      <c r="BC31" s="319"/>
      <c r="BD31" s="319"/>
      <c r="BE31" s="319"/>
      <c r="BF31" s="319"/>
      <c r="BG31" s="319"/>
      <c r="BH31" s="319"/>
      <c r="BI31" s="319"/>
      <c r="BJ31" s="319"/>
      <c r="BK31" s="319"/>
      <c r="BL31" s="319"/>
      <c r="BM31" s="319"/>
      <c r="BN31" s="319"/>
    </row>
    <row r="32" spans="1:66" x14ac:dyDescent="0.25">
      <c r="A32" s="64"/>
      <c r="G32" s="90"/>
      <c r="H32" s="90"/>
      <c r="I32" s="90"/>
      <c r="J32" s="90"/>
      <c r="K32" s="90"/>
      <c r="L32" s="90"/>
      <c r="M32" s="90"/>
      <c r="S32" s="319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319"/>
      <c r="AF32" s="319"/>
      <c r="AG32" s="319"/>
      <c r="AH32" s="319"/>
      <c r="AI32" s="319"/>
      <c r="AJ32" s="319"/>
      <c r="AK32" s="319"/>
      <c r="AL32" s="319"/>
      <c r="AM32" s="319"/>
      <c r="AN32" s="319"/>
      <c r="AO32" s="319"/>
      <c r="AP32" s="319"/>
      <c r="AQ32" s="319"/>
      <c r="AR32" s="319"/>
      <c r="AS32" s="319"/>
      <c r="AT32" s="319"/>
      <c r="AU32" s="319"/>
      <c r="AV32" s="319"/>
      <c r="AW32" s="319"/>
      <c r="AX32" s="319"/>
      <c r="AY32" s="319"/>
      <c r="AZ32" s="319"/>
      <c r="BA32" s="319"/>
      <c r="BB32" s="319"/>
      <c r="BC32" s="319"/>
      <c r="BD32" s="319"/>
      <c r="BE32" s="319"/>
      <c r="BF32" s="319"/>
      <c r="BG32" s="319"/>
      <c r="BH32" s="319"/>
      <c r="BI32" s="319"/>
      <c r="BJ32" s="319"/>
      <c r="BK32" s="319"/>
      <c r="BL32" s="319"/>
      <c r="BM32" s="319"/>
      <c r="BN32" s="319"/>
    </row>
    <row r="33" spans="1:66" x14ac:dyDescent="0.25">
      <c r="A33" s="64"/>
      <c r="G33" s="90"/>
      <c r="H33" s="90"/>
      <c r="I33" s="90"/>
      <c r="J33" s="90"/>
      <c r="K33" s="90"/>
      <c r="L33" s="90"/>
      <c r="M33" s="90"/>
      <c r="S33" s="319"/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  <c r="AE33" s="319"/>
      <c r="AF33" s="319"/>
      <c r="AG33" s="319"/>
      <c r="AH33" s="319"/>
      <c r="AI33" s="319"/>
      <c r="AJ33" s="319"/>
      <c r="AK33" s="319"/>
      <c r="AL33" s="319"/>
      <c r="AM33" s="319"/>
      <c r="AN33" s="319"/>
      <c r="AO33" s="319"/>
      <c r="AP33" s="319"/>
      <c r="AQ33" s="319"/>
      <c r="AR33" s="319"/>
      <c r="AS33" s="319"/>
      <c r="AT33" s="319"/>
      <c r="AU33" s="319"/>
      <c r="AV33" s="319"/>
      <c r="AW33" s="319"/>
      <c r="AX33" s="319"/>
      <c r="AY33" s="319"/>
      <c r="AZ33" s="319"/>
      <c r="BA33" s="319"/>
      <c r="BB33" s="319"/>
      <c r="BC33" s="319"/>
      <c r="BD33" s="319"/>
      <c r="BE33" s="319"/>
      <c r="BF33" s="319"/>
      <c r="BG33" s="319"/>
      <c r="BH33" s="319"/>
      <c r="BI33" s="319"/>
      <c r="BJ33" s="319"/>
      <c r="BK33" s="319"/>
      <c r="BL33" s="319"/>
      <c r="BM33" s="319"/>
      <c r="BN33" s="319"/>
    </row>
    <row r="34" spans="1:66" hidden="1" x14ac:dyDescent="0.25">
      <c r="A34" s="64"/>
      <c r="G34" s="90"/>
      <c r="H34" s="90"/>
      <c r="I34" s="90"/>
      <c r="J34" s="90"/>
      <c r="K34" s="90"/>
      <c r="L34" s="90"/>
      <c r="M34" s="90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  <c r="AD34" s="319"/>
      <c r="AE34" s="319"/>
      <c r="AF34" s="319"/>
      <c r="AG34" s="319"/>
      <c r="AH34" s="319"/>
      <c r="AI34" s="319"/>
      <c r="AJ34" s="319"/>
      <c r="AK34" s="319"/>
      <c r="AL34" s="319"/>
      <c r="AM34" s="319"/>
      <c r="AN34" s="319"/>
      <c r="AO34" s="319"/>
      <c r="AP34" s="319"/>
      <c r="AQ34" s="319"/>
      <c r="AR34" s="319"/>
      <c r="AS34" s="319"/>
      <c r="AT34" s="319"/>
      <c r="AU34" s="319"/>
      <c r="AV34" s="319"/>
      <c r="AW34" s="319"/>
      <c r="AX34" s="319"/>
      <c r="AY34" s="319"/>
      <c r="AZ34" s="319"/>
      <c r="BA34" s="319"/>
      <c r="BB34" s="319"/>
      <c r="BC34" s="319"/>
      <c r="BD34" s="319"/>
      <c r="BE34" s="319"/>
      <c r="BF34" s="319"/>
      <c r="BG34" s="319"/>
      <c r="BH34" s="319"/>
      <c r="BI34" s="319"/>
      <c r="BJ34" s="319"/>
      <c r="BK34" s="319"/>
      <c r="BL34" s="319"/>
      <c r="BM34" s="319"/>
      <c r="BN34" s="319"/>
    </row>
    <row r="35" spans="1:66" x14ac:dyDescent="0.25">
      <c r="A35" s="64"/>
      <c r="G35" s="90"/>
      <c r="H35" s="90"/>
      <c r="I35" s="90"/>
      <c r="J35" s="90"/>
      <c r="K35" s="90"/>
      <c r="L35" s="90"/>
      <c r="M35" s="90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19"/>
      <c r="AI35" s="319"/>
      <c r="AJ35" s="319"/>
      <c r="AK35" s="319"/>
      <c r="AL35" s="319"/>
      <c r="AM35" s="319"/>
      <c r="AN35" s="319"/>
      <c r="AO35" s="319"/>
      <c r="AP35" s="319"/>
      <c r="AQ35" s="319"/>
      <c r="AR35" s="319"/>
      <c r="AS35" s="319"/>
      <c r="AT35" s="319"/>
      <c r="AU35" s="319"/>
      <c r="AV35" s="319"/>
      <c r="AW35" s="319"/>
      <c r="AX35" s="319"/>
      <c r="AY35" s="319"/>
      <c r="AZ35" s="319"/>
      <c r="BA35" s="319"/>
      <c r="BB35" s="319"/>
      <c r="BC35" s="319"/>
      <c r="BD35" s="319"/>
      <c r="BE35" s="319"/>
      <c r="BF35" s="319"/>
      <c r="BG35" s="319"/>
      <c r="BH35" s="319"/>
      <c r="BI35" s="319"/>
      <c r="BJ35" s="319"/>
      <c r="BK35" s="319"/>
      <c r="BL35" s="319"/>
      <c r="BM35" s="319"/>
      <c r="BN35" s="319"/>
    </row>
    <row r="36" spans="1:66" hidden="1" x14ac:dyDescent="0.25">
      <c r="A36" s="64"/>
      <c r="G36" s="90"/>
      <c r="H36" s="90"/>
      <c r="I36" s="90"/>
      <c r="J36" s="90"/>
      <c r="K36" s="90"/>
      <c r="L36" s="90"/>
      <c r="M36" s="90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  <c r="AD36" s="319"/>
      <c r="AE36" s="319"/>
      <c r="AF36" s="319"/>
      <c r="AG36" s="319"/>
      <c r="AH36" s="319"/>
      <c r="AI36" s="319"/>
      <c r="AJ36" s="319"/>
      <c r="AK36" s="319"/>
      <c r="AL36" s="319"/>
      <c r="AM36" s="319"/>
      <c r="AN36" s="319"/>
      <c r="AO36" s="319"/>
      <c r="AP36" s="319"/>
      <c r="AQ36" s="319"/>
      <c r="AR36" s="319"/>
      <c r="AS36" s="319"/>
      <c r="AT36" s="319"/>
      <c r="AU36" s="319"/>
      <c r="AV36" s="319"/>
      <c r="AW36" s="319"/>
      <c r="AX36" s="319"/>
      <c r="AY36" s="319"/>
      <c r="AZ36" s="319"/>
      <c r="BA36" s="319"/>
      <c r="BB36" s="319"/>
      <c r="BC36" s="319"/>
      <c r="BD36" s="319"/>
      <c r="BE36" s="319"/>
      <c r="BF36" s="319"/>
      <c r="BG36" s="319"/>
      <c r="BH36" s="319"/>
      <c r="BI36" s="319"/>
      <c r="BJ36" s="319"/>
      <c r="BK36" s="319"/>
      <c r="BL36" s="319"/>
      <c r="BM36" s="319"/>
      <c r="BN36" s="319"/>
    </row>
    <row r="37" spans="1:66" hidden="1" x14ac:dyDescent="0.25">
      <c r="A37" s="64"/>
      <c r="G37" s="90"/>
      <c r="H37" s="90"/>
      <c r="I37" s="90"/>
      <c r="J37" s="90"/>
      <c r="K37" s="90"/>
      <c r="L37" s="90"/>
      <c r="M37" s="90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319"/>
      <c r="AG37" s="319"/>
      <c r="AH37" s="319"/>
      <c r="AI37" s="319"/>
      <c r="AJ37" s="319"/>
      <c r="AK37" s="319"/>
      <c r="AL37" s="319"/>
      <c r="AM37" s="319"/>
      <c r="AN37" s="319"/>
      <c r="AO37" s="319"/>
      <c r="AP37" s="319"/>
      <c r="AQ37" s="319"/>
      <c r="AR37" s="319"/>
      <c r="AS37" s="319"/>
      <c r="AT37" s="319"/>
      <c r="AU37" s="319"/>
      <c r="AV37" s="319"/>
      <c r="AW37" s="319"/>
      <c r="AX37" s="319"/>
      <c r="AY37" s="319"/>
      <c r="AZ37" s="319"/>
      <c r="BA37" s="319"/>
      <c r="BB37" s="319"/>
      <c r="BC37" s="319"/>
      <c r="BD37" s="319"/>
      <c r="BE37" s="319"/>
      <c r="BF37" s="319"/>
      <c r="BG37" s="319"/>
      <c r="BH37" s="319"/>
      <c r="BI37" s="319"/>
      <c r="BJ37" s="319"/>
      <c r="BK37" s="319"/>
      <c r="BL37" s="319"/>
      <c r="BM37" s="319"/>
      <c r="BN37" s="319"/>
    </row>
    <row r="38" spans="1:66" x14ac:dyDescent="0.25">
      <c r="A38" s="64"/>
      <c r="G38" s="90"/>
      <c r="H38" s="90"/>
      <c r="I38" s="90"/>
      <c r="J38" s="90"/>
      <c r="K38" s="90"/>
      <c r="L38" s="90"/>
      <c r="M38" s="90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319"/>
      <c r="AG38" s="319"/>
      <c r="AH38" s="319"/>
      <c r="AI38" s="319"/>
      <c r="AJ38" s="319"/>
      <c r="AK38" s="319"/>
      <c r="AL38" s="319"/>
      <c r="AM38" s="319"/>
      <c r="AN38" s="319"/>
      <c r="AO38" s="319"/>
      <c r="AP38" s="319"/>
      <c r="AQ38" s="319"/>
      <c r="AR38" s="319"/>
      <c r="AS38" s="319"/>
      <c r="AT38" s="319"/>
      <c r="AU38" s="319"/>
      <c r="AV38" s="319"/>
      <c r="AW38" s="319"/>
      <c r="AX38" s="319"/>
      <c r="AY38" s="319"/>
      <c r="AZ38" s="319"/>
      <c r="BA38" s="319"/>
      <c r="BB38" s="319"/>
      <c r="BC38" s="319"/>
      <c r="BD38" s="319"/>
      <c r="BE38" s="319"/>
      <c r="BF38" s="319"/>
      <c r="BG38" s="319"/>
      <c r="BH38" s="319"/>
      <c r="BI38" s="319"/>
      <c r="BJ38" s="319"/>
      <c r="BK38" s="319"/>
      <c r="BL38" s="319"/>
      <c r="BM38" s="319"/>
      <c r="BN38" s="319"/>
    </row>
    <row r="39" spans="1:66" hidden="1" x14ac:dyDescent="0.25">
      <c r="A39" s="311"/>
      <c r="G39" s="90"/>
      <c r="H39" s="90"/>
      <c r="I39" s="90"/>
      <c r="J39" s="90"/>
      <c r="K39" s="90"/>
      <c r="L39" s="90"/>
      <c r="M39" s="90"/>
      <c r="S39" s="319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  <c r="AD39" s="319"/>
      <c r="AE39" s="319"/>
      <c r="AF39" s="319"/>
      <c r="AG39" s="319"/>
      <c r="AH39" s="319"/>
      <c r="AI39" s="319"/>
      <c r="AJ39" s="319"/>
      <c r="AK39" s="319"/>
      <c r="AL39" s="319"/>
      <c r="AM39" s="319"/>
      <c r="AN39" s="319"/>
      <c r="AO39" s="319"/>
      <c r="AP39" s="319"/>
      <c r="AQ39" s="319"/>
      <c r="AR39" s="319"/>
      <c r="AS39" s="319"/>
      <c r="AT39" s="319"/>
      <c r="AU39" s="319"/>
      <c r="AV39" s="319"/>
      <c r="AW39" s="319"/>
      <c r="AX39" s="319"/>
      <c r="AY39" s="319"/>
      <c r="AZ39" s="319"/>
      <c r="BA39" s="319"/>
      <c r="BB39" s="319"/>
      <c r="BC39" s="319"/>
      <c r="BD39" s="319"/>
      <c r="BE39" s="319"/>
      <c r="BF39" s="319"/>
      <c r="BG39" s="319"/>
      <c r="BH39" s="319"/>
      <c r="BI39" s="319"/>
      <c r="BJ39" s="319"/>
      <c r="BK39" s="319"/>
      <c r="BL39" s="319"/>
      <c r="BM39" s="319"/>
      <c r="BN39" s="319"/>
    </row>
    <row r="40" spans="1:66" x14ac:dyDescent="0.25">
      <c r="A40" s="64"/>
      <c r="G40" s="90"/>
      <c r="H40" s="90"/>
      <c r="I40" s="90"/>
      <c r="J40" s="90"/>
      <c r="K40" s="90"/>
      <c r="L40" s="90"/>
      <c r="M40" s="90"/>
      <c r="S40" s="319"/>
      <c r="T40" s="319"/>
      <c r="U40" s="319"/>
      <c r="V40" s="319"/>
      <c r="W40" s="319"/>
      <c r="X40" s="319"/>
      <c r="Y40" s="319"/>
      <c r="Z40" s="319"/>
      <c r="AA40" s="319"/>
      <c r="AB40" s="319"/>
      <c r="AC40" s="319"/>
      <c r="AD40" s="319"/>
      <c r="AE40" s="319"/>
      <c r="AF40" s="319"/>
      <c r="AG40" s="319"/>
      <c r="AH40" s="319"/>
      <c r="AI40" s="319"/>
      <c r="AJ40" s="319"/>
      <c r="AK40" s="319"/>
      <c r="AL40" s="319"/>
      <c r="AM40" s="319"/>
      <c r="AN40" s="319"/>
      <c r="AO40" s="319"/>
      <c r="AP40" s="319"/>
      <c r="AQ40" s="319"/>
      <c r="AR40" s="319"/>
      <c r="AS40" s="319"/>
      <c r="AT40" s="319"/>
      <c r="AU40" s="319"/>
      <c r="AV40" s="319"/>
      <c r="AW40" s="319"/>
      <c r="AX40" s="319"/>
      <c r="AY40" s="319"/>
      <c r="AZ40" s="319"/>
      <c r="BA40" s="319"/>
      <c r="BB40" s="319"/>
      <c r="BC40" s="319"/>
      <c r="BD40" s="319"/>
      <c r="BE40" s="319"/>
      <c r="BF40" s="319"/>
      <c r="BG40" s="319"/>
      <c r="BH40" s="319"/>
      <c r="BI40" s="319"/>
      <c r="BJ40" s="319"/>
      <c r="BK40" s="319"/>
      <c r="BL40" s="319"/>
      <c r="BM40" s="319"/>
      <c r="BN40" s="319"/>
    </row>
    <row r="41" spans="1:66" x14ac:dyDescent="0.25">
      <c r="A41" s="64"/>
      <c r="G41" s="90"/>
      <c r="H41" s="90"/>
      <c r="I41" s="90"/>
      <c r="J41" s="90"/>
      <c r="K41" s="90"/>
      <c r="L41" s="90"/>
      <c r="M41" s="90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19"/>
      <c r="AH41" s="319"/>
      <c r="AI41" s="319"/>
      <c r="AJ41" s="319"/>
      <c r="AK41" s="319"/>
      <c r="AL41" s="319"/>
      <c r="AM41" s="319"/>
      <c r="AN41" s="319"/>
      <c r="AO41" s="319"/>
      <c r="AP41" s="319"/>
      <c r="AQ41" s="319"/>
      <c r="AR41" s="319"/>
      <c r="AS41" s="319"/>
      <c r="AT41" s="319"/>
      <c r="AU41" s="319"/>
      <c r="AV41" s="319"/>
      <c r="AW41" s="319"/>
      <c r="AX41" s="319"/>
      <c r="AY41" s="319"/>
      <c r="AZ41" s="319"/>
      <c r="BA41" s="319"/>
      <c r="BB41" s="319"/>
      <c r="BC41" s="319"/>
      <c r="BD41" s="319"/>
      <c r="BE41" s="319"/>
      <c r="BF41" s="319"/>
      <c r="BG41" s="319"/>
      <c r="BH41" s="319"/>
      <c r="BI41" s="319"/>
      <c r="BJ41" s="319"/>
      <c r="BK41" s="319"/>
      <c r="BL41" s="319"/>
      <c r="BM41" s="319"/>
      <c r="BN41" s="319"/>
    </row>
    <row r="42" spans="1:66" hidden="1" x14ac:dyDescent="0.25">
      <c r="A42" s="64"/>
      <c r="G42" s="90"/>
      <c r="H42" s="90"/>
      <c r="I42" s="90"/>
      <c r="J42" s="90"/>
      <c r="K42" s="90"/>
      <c r="L42" s="90"/>
      <c r="M42" s="90"/>
      <c r="S42" s="319"/>
      <c r="T42" s="319"/>
      <c r="U42" s="319"/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19"/>
      <c r="AH42" s="319"/>
      <c r="AI42" s="319"/>
      <c r="AJ42" s="319"/>
      <c r="AK42" s="319"/>
      <c r="AL42" s="319"/>
      <c r="AM42" s="319"/>
      <c r="AN42" s="319"/>
      <c r="AO42" s="319"/>
      <c r="AP42" s="319"/>
      <c r="AQ42" s="319"/>
      <c r="AR42" s="319"/>
      <c r="AS42" s="319"/>
      <c r="AT42" s="319"/>
      <c r="AU42" s="319"/>
      <c r="AV42" s="319"/>
      <c r="AW42" s="319"/>
      <c r="AX42" s="319"/>
      <c r="AY42" s="319"/>
      <c r="AZ42" s="319"/>
      <c r="BA42" s="319"/>
      <c r="BB42" s="319"/>
      <c r="BC42" s="319"/>
      <c r="BD42" s="319"/>
      <c r="BE42" s="319"/>
      <c r="BF42" s="319"/>
      <c r="BG42" s="319"/>
      <c r="BH42" s="319"/>
      <c r="BI42" s="319"/>
      <c r="BJ42" s="319"/>
      <c r="BK42" s="319"/>
      <c r="BL42" s="319"/>
      <c r="BM42" s="319"/>
      <c r="BN42" s="319"/>
    </row>
    <row r="43" spans="1:66" hidden="1" x14ac:dyDescent="0.25">
      <c r="A43" s="64"/>
      <c r="G43" s="90"/>
      <c r="H43" s="90"/>
      <c r="I43" s="90"/>
      <c r="J43" s="90"/>
      <c r="K43" s="90"/>
      <c r="L43" s="90"/>
      <c r="M43" s="90"/>
      <c r="S43" s="319"/>
      <c r="T43" s="319"/>
      <c r="U43" s="319"/>
      <c r="V43" s="319"/>
      <c r="W43" s="319"/>
      <c r="X43" s="319"/>
      <c r="Y43" s="319"/>
      <c r="Z43" s="319"/>
      <c r="AA43" s="319"/>
      <c r="AB43" s="319"/>
      <c r="AC43" s="319"/>
      <c r="AD43" s="319"/>
      <c r="AE43" s="319"/>
      <c r="AF43" s="319"/>
      <c r="AG43" s="319"/>
      <c r="AH43" s="319"/>
      <c r="AI43" s="319"/>
      <c r="AJ43" s="319"/>
      <c r="AK43" s="319"/>
      <c r="AL43" s="319"/>
      <c r="AM43" s="319"/>
      <c r="AN43" s="319"/>
      <c r="AO43" s="319"/>
      <c r="AP43" s="319"/>
      <c r="AQ43" s="319"/>
      <c r="AR43" s="319"/>
      <c r="AS43" s="319"/>
      <c r="AT43" s="319"/>
      <c r="AU43" s="319"/>
      <c r="AV43" s="319"/>
      <c r="AW43" s="319"/>
      <c r="AX43" s="319"/>
      <c r="AY43" s="319"/>
      <c r="AZ43" s="319"/>
      <c r="BA43" s="319"/>
      <c r="BB43" s="319"/>
      <c r="BC43" s="319"/>
      <c r="BD43" s="319"/>
      <c r="BE43" s="319"/>
      <c r="BF43" s="319"/>
      <c r="BG43" s="319"/>
      <c r="BH43" s="319"/>
      <c r="BI43" s="319"/>
      <c r="BJ43" s="319"/>
      <c r="BK43" s="319"/>
      <c r="BL43" s="319"/>
      <c r="BM43" s="319"/>
      <c r="BN43" s="319"/>
    </row>
    <row r="44" spans="1:66" hidden="1" x14ac:dyDescent="0.25">
      <c r="A44" s="64"/>
      <c r="G44" s="90"/>
      <c r="H44" s="90"/>
      <c r="I44" s="90"/>
      <c r="J44" s="90"/>
      <c r="K44" s="90"/>
      <c r="L44" s="90"/>
      <c r="M44" s="90"/>
      <c r="S44" s="319"/>
      <c r="T44" s="319"/>
      <c r="U44" s="319"/>
      <c r="V44" s="319"/>
      <c r="W44" s="319"/>
      <c r="X44" s="319"/>
      <c r="Y44" s="319"/>
      <c r="Z44" s="319"/>
      <c r="AA44" s="319"/>
      <c r="AB44" s="319"/>
      <c r="AC44" s="319"/>
      <c r="AD44" s="319"/>
      <c r="AE44" s="319"/>
      <c r="AF44" s="319"/>
      <c r="AG44" s="319"/>
      <c r="AH44" s="319"/>
      <c r="AI44" s="319"/>
      <c r="AJ44" s="319"/>
      <c r="AK44" s="319"/>
      <c r="AL44" s="319"/>
      <c r="AM44" s="319"/>
      <c r="AN44" s="319"/>
      <c r="AO44" s="319"/>
      <c r="AP44" s="319"/>
      <c r="AQ44" s="319"/>
      <c r="AR44" s="319"/>
      <c r="AS44" s="319"/>
      <c r="AT44" s="319"/>
      <c r="AU44" s="319"/>
      <c r="AV44" s="319"/>
      <c r="AW44" s="319"/>
      <c r="AX44" s="319"/>
      <c r="AY44" s="319"/>
      <c r="AZ44" s="319"/>
      <c r="BA44" s="319"/>
      <c r="BB44" s="319"/>
      <c r="BC44" s="319"/>
      <c r="BD44" s="319"/>
      <c r="BE44" s="319"/>
      <c r="BF44" s="319"/>
      <c r="BG44" s="319"/>
      <c r="BH44" s="319"/>
      <c r="BI44" s="319"/>
      <c r="BJ44" s="319"/>
      <c r="BK44" s="319"/>
      <c r="BL44" s="319"/>
      <c r="BM44" s="319"/>
      <c r="BN44" s="319"/>
    </row>
    <row r="45" spans="1:66" hidden="1" x14ac:dyDescent="0.25">
      <c r="A45" s="64"/>
      <c r="G45" s="90"/>
      <c r="H45" s="90"/>
      <c r="I45" s="90"/>
      <c r="J45" s="90"/>
      <c r="K45" s="90"/>
      <c r="L45" s="90"/>
      <c r="M45" s="90"/>
      <c r="S45" s="319"/>
      <c r="T45" s="319"/>
      <c r="U45" s="319"/>
      <c r="V45" s="319"/>
      <c r="W45" s="319"/>
      <c r="X45" s="319"/>
      <c r="Y45" s="319"/>
      <c r="Z45" s="319"/>
      <c r="AA45" s="319"/>
      <c r="AB45" s="319"/>
      <c r="AC45" s="319"/>
      <c r="AD45" s="319"/>
      <c r="AE45" s="319"/>
      <c r="AF45" s="319"/>
      <c r="AG45" s="319"/>
      <c r="AH45" s="319"/>
      <c r="AI45" s="319"/>
      <c r="AJ45" s="319"/>
      <c r="AK45" s="319"/>
      <c r="AL45" s="319"/>
      <c r="AM45" s="319"/>
      <c r="AN45" s="319"/>
      <c r="AO45" s="319"/>
      <c r="AP45" s="319"/>
      <c r="AQ45" s="319"/>
      <c r="AR45" s="319"/>
      <c r="AS45" s="319"/>
      <c r="AT45" s="319"/>
      <c r="AU45" s="319"/>
      <c r="AV45" s="319"/>
      <c r="AW45" s="319"/>
      <c r="AX45" s="319"/>
      <c r="AY45" s="319"/>
      <c r="AZ45" s="319"/>
      <c r="BA45" s="319"/>
      <c r="BB45" s="319"/>
      <c r="BC45" s="319"/>
      <c r="BD45" s="319"/>
      <c r="BE45" s="319"/>
      <c r="BF45" s="319"/>
      <c r="BG45" s="319"/>
      <c r="BH45" s="319"/>
      <c r="BI45" s="319"/>
      <c r="BJ45" s="319"/>
      <c r="BK45" s="319"/>
      <c r="BL45" s="319"/>
      <c r="BM45" s="319"/>
      <c r="BN45" s="319"/>
    </row>
    <row r="46" spans="1:66" x14ac:dyDescent="0.25">
      <c r="A46" s="64"/>
      <c r="G46" s="90"/>
      <c r="H46" s="90"/>
      <c r="I46" s="90"/>
      <c r="J46" s="90"/>
      <c r="K46" s="90"/>
      <c r="L46" s="90"/>
      <c r="M46" s="90"/>
      <c r="S46" s="319"/>
      <c r="T46" s="319"/>
      <c r="U46" s="319"/>
      <c r="V46" s="319"/>
      <c r="W46" s="319"/>
      <c r="X46" s="319"/>
      <c r="Y46" s="319"/>
      <c r="Z46" s="319"/>
      <c r="AA46" s="319"/>
      <c r="AB46" s="319"/>
      <c r="AC46" s="319"/>
      <c r="AD46" s="319"/>
      <c r="AE46" s="319"/>
      <c r="AF46" s="319"/>
      <c r="AG46" s="319"/>
      <c r="AH46" s="319"/>
      <c r="AI46" s="319"/>
      <c r="AJ46" s="319"/>
      <c r="AK46" s="319"/>
      <c r="AL46" s="319"/>
      <c r="AM46" s="319"/>
      <c r="AN46" s="319"/>
      <c r="AO46" s="319"/>
      <c r="AP46" s="319"/>
      <c r="AQ46" s="319"/>
      <c r="AR46" s="319"/>
      <c r="AS46" s="319"/>
      <c r="AT46" s="319"/>
      <c r="AU46" s="319"/>
      <c r="AV46" s="319"/>
      <c r="AW46" s="319"/>
      <c r="AX46" s="319"/>
      <c r="AY46" s="319"/>
      <c r="AZ46" s="319"/>
      <c r="BA46" s="319"/>
      <c r="BB46" s="319"/>
      <c r="BC46" s="319"/>
      <c r="BD46" s="319"/>
      <c r="BE46" s="319"/>
      <c r="BF46" s="319"/>
      <c r="BG46" s="319"/>
      <c r="BH46" s="319"/>
      <c r="BI46" s="319"/>
      <c r="BJ46" s="319"/>
      <c r="BK46" s="319"/>
      <c r="BL46" s="319"/>
      <c r="BM46" s="319"/>
      <c r="BN46" s="319"/>
    </row>
    <row r="47" spans="1:66" x14ac:dyDescent="0.25">
      <c r="A47" s="64"/>
      <c r="G47" s="90"/>
      <c r="H47" s="90"/>
      <c r="I47" s="90"/>
      <c r="J47" s="90"/>
      <c r="K47" s="90"/>
      <c r="L47" s="90"/>
      <c r="M47" s="90"/>
      <c r="S47" s="319"/>
      <c r="T47" s="319"/>
      <c r="U47" s="319"/>
      <c r="V47" s="319"/>
      <c r="W47" s="319"/>
      <c r="X47" s="319"/>
      <c r="Y47" s="319"/>
      <c r="Z47" s="319"/>
      <c r="AA47" s="319"/>
      <c r="AB47" s="319"/>
      <c r="AC47" s="319"/>
      <c r="AD47" s="319"/>
      <c r="AE47" s="319"/>
      <c r="AF47" s="319"/>
      <c r="AG47" s="319"/>
      <c r="AH47" s="319"/>
      <c r="AI47" s="319"/>
      <c r="AJ47" s="319"/>
      <c r="AK47" s="319"/>
      <c r="AL47" s="319"/>
      <c r="AM47" s="319"/>
      <c r="AN47" s="319"/>
      <c r="AO47" s="319"/>
      <c r="AP47" s="319"/>
      <c r="AQ47" s="319"/>
      <c r="AR47" s="319"/>
      <c r="AS47" s="319"/>
      <c r="AT47" s="319"/>
      <c r="AU47" s="319"/>
      <c r="AV47" s="319"/>
      <c r="AW47" s="319"/>
      <c r="AX47" s="319"/>
      <c r="AY47" s="319"/>
      <c r="AZ47" s="319"/>
      <c r="BA47" s="319"/>
      <c r="BB47" s="319"/>
      <c r="BC47" s="319"/>
      <c r="BD47" s="319"/>
      <c r="BE47" s="319"/>
      <c r="BF47" s="319"/>
      <c r="BG47" s="319"/>
      <c r="BH47" s="319"/>
      <c r="BI47" s="319"/>
      <c r="BJ47" s="319"/>
      <c r="BK47" s="319"/>
      <c r="BL47" s="319"/>
      <c r="BM47" s="319"/>
      <c r="BN47" s="319"/>
    </row>
    <row r="48" spans="1:66" hidden="1" x14ac:dyDescent="0.25">
      <c r="A48" s="64"/>
      <c r="G48" s="90"/>
      <c r="H48" s="90"/>
      <c r="I48" s="90"/>
      <c r="J48" s="90"/>
      <c r="K48" s="90"/>
      <c r="L48" s="90"/>
      <c r="M48" s="90"/>
      <c r="S48" s="319"/>
      <c r="T48" s="319"/>
      <c r="U48" s="319"/>
      <c r="V48" s="319"/>
      <c r="W48" s="319"/>
      <c r="X48" s="319"/>
      <c r="Y48" s="319"/>
      <c r="Z48" s="319"/>
      <c r="AA48" s="319"/>
      <c r="AB48" s="319"/>
      <c r="AC48" s="319"/>
      <c r="AD48" s="319"/>
      <c r="AE48" s="319"/>
      <c r="AF48" s="319"/>
      <c r="AG48" s="319"/>
      <c r="AH48" s="319"/>
      <c r="AI48" s="319"/>
      <c r="AJ48" s="319"/>
      <c r="AK48" s="319"/>
      <c r="AL48" s="319"/>
      <c r="AM48" s="319"/>
      <c r="AN48" s="319"/>
      <c r="AO48" s="319"/>
      <c r="AP48" s="319"/>
      <c r="AQ48" s="319"/>
      <c r="AR48" s="319"/>
      <c r="AS48" s="319"/>
      <c r="AT48" s="319"/>
      <c r="AU48" s="319"/>
      <c r="AV48" s="319"/>
      <c r="AW48" s="319"/>
      <c r="AX48" s="319"/>
      <c r="AY48" s="319"/>
      <c r="AZ48" s="319"/>
      <c r="BA48" s="319"/>
      <c r="BB48" s="319"/>
      <c r="BC48" s="319"/>
      <c r="BD48" s="319"/>
      <c r="BE48" s="319"/>
      <c r="BF48" s="319"/>
      <c r="BG48" s="319"/>
      <c r="BH48" s="319"/>
      <c r="BI48" s="319"/>
      <c r="BJ48" s="319"/>
      <c r="BK48" s="319"/>
      <c r="BL48" s="319"/>
      <c r="BM48" s="319"/>
      <c r="BN48" s="319"/>
    </row>
    <row r="49" spans="1:66" hidden="1" x14ac:dyDescent="0.25">
      <c r="A49" s="64"/>
      <c r="G49" s="90"/>
      <c r="H49" s="90"/>
      <c r="I49" s="90"/>
      <c r="J49" s="90"/>
      <c r="K49" s="90"/>
      <c r="L49" s="90"/>
      <c r="M49" s="90"/>
      <c r="S49" s="319"/>
      <c r="T49" s="319"/>
      <c r="U49" s="319"/>
      <c r="V49" s="319"/>
      <c r="W49" s="319"/>
      <c r="X49" s="319"/>
      <c r="Y49" s="319"/>
      <c r="Z49" s="319"/>
      <c r="AA49" s="319"/>
      <c r="AB49" s="319"/>
      <c r="AC49" s="319"/>
      <c r="AD49" s="319"/>
      <c r="AE49" s="319"/>
      <c r="AF49" s="319"/>
      <c r="AG49" s="319"/>
      <c r="AH49" s="319"/>
      <c r="AI49" s="319"/>
      <c r="AJ49" s="319"/>
      <c r="AK49" s="319"/>
      <c r="AL49" s="319"/>
      <c r="AM49" s="319"/>
      <c r="AN49" s="319"/>
      <c r="AO49" s="319"/>
      <c r="AP49" s="319"/>
      <c r="AQ49" s="319"/>
      <c r="AR49" s="319"/>
      <c r="AS49" s="319"/>
      <c r="AT49" s="319"/>
      <c r="AU49" s="319"/>
      <c r="AV49" s="319"/>
      <c r="AW49" s="319"/>
      <c r="AX49" s="319"/>
      <c r="AY49" s="319"/>
      <c r="AZ49" s="319"/>
      <c r="BA49" s="319"/>
      <c r="BB49" s="319"/>
      <c r="BC49" s="319"/>
      <c r="BD49" s="319"/>
      <c r="BE49" s="319"/>
      <c r="BF49" s="319"/>
      <c r="BG49" s="319"/>
      <c r="BH49" s="319"/>
      <c r="BI49" s="319"/>
      <c r="BJ49" s="319"/>
      <c r="BK49" s="319"/>
      <c r="BL49" s="319"/>
      <c r="BM49" s="319"/>
      <c r="BN49" s="319"/>
    </row>
    <row r="50" spans="1:66" hidden="1" x14ac:dyDescent="0.25">
      <c r="A50" s="64"/>
      <c r="G50" s="90"/>
      <c r="H50" s="90"/>
      <c r="I50" s="90"/>
      <c r="J50" s="90"/>
      <c r="K50" s="90"/>
      <c r="L50" s="90"/>
      <c r="M50" s="90"/>
      <c r="S50" s="319"/>
      <c r="T50" s="319"/>
      <c r="U50" s="319"/>
      <c r="V50" s="319"/>
      <c r="W50" s="319"/>
      <c r="X50" s="319"/>
      <c r="Y50" s="319"/>
      <c r="Z50" s="319"/>
      <c r="AA50" s="319"/>
      <c r="AB50" s="319"/>
      <c r="AC50" s="319"/>
      <c r="AD50" s="319"/>
      <c r="AE50" s="319"/>
      <c r="AF50" s="319"/>
      <c r="AG50" s="319"/>
      <c r="AH50" s="319"/>
      <c r="AI50" s="319"/>
      <c r="AJ50" s="319"/>
      <c r="AK50" s="319"/>
      <c r="AL50" s="319"/>
      <c r="AM50" s="319"/>
      <c r="AN50" s="319"/>
      <c r="AO50" s="319"/>
      <c r="AP50" s="319"/>
      <c r="AQ50" s="319"/>
      <c r="AR50" s="319"/>
      <c r="AS50" s="319"/>
      <c r="AT50" s="319"/>
      <c r="AU50" s="319"/>
      <c r="AV50" s="319"/>
      <c r="AW50" s="319"/>
      <c r="AX50" s="319"/>
      <c r="AY50" s="319"/>
      <c r="AZ50" s="319"/>
      <c r="BA50" s="319"/>
      <c r="BB50" s="319"/>
      <c r="BC50" s="319"/>
      <c r="BD50" s="319"/>
      <c r="BE50" s="319"/>
      <c r="BF50" s="319"/>
      <c r="BG50" s="319"/>
      <c r="BH50" s="319"/>
      <c r="BI50" s="319"/>
      <c r="BJ50" s="319"/>
      <c r="BK50" s="319"/>
      <c r="BL50" s="319"/>
      <c r="BM50" s="319"/>
      <c r="BN50" s="319"/>
    </row>
    <row r="51" spans="1:66" hidden="1" x14ac:dyDescent="0.25">
      <c r="A51" s="64"/>
      <c r="G51" s="90"/>
      <c r="H51" s="90"/>
      <c r="I51" s="90"/>
      <c r="J51" s="90"/>
      <c r="K51" s="90"/>
      <c r="L51" s="90"/>
      <c r="M51" s="90"/>
      <c r="S51" s="319"/>
      <c r="T51" s="319"/>
      <c r="U51" s="319"/>
      <c r="V51" s="319"/>
      <c r="W51" s="319"/>
      <c r="X51" s="319"/>
      <c r="Y51" s="319"/>
      <c r="Z51" s="319"/>
      <c r="AA51" s="319"/>
      <c r="AB51" s="319"/>
      <c r="AC51" s="319"/>
      <c r="AD51" s="319"/>
      <c r="AE51" s="319"/>
      <c r="AF51" s="319"/>
      <c r="AG51" s="319"/>
      <c r="AH51" s="319"/>
      <c r="AI51" s="319"/>
      <c r="AJ51" s="319"/>
      <c r="AK51" s="319"/>
      <c r="AL51" s="319"/>
      <c r="AM51" s="319"/>
      <c r="AN51" s="319"/>
      <c r="AO51" s="319"/>
      <c r="AP51" s="319"/>
      <c r="AQ51" s="319"/>
      <c r="AR51" s="319"/>
      <c r="AS51" s="319"/>
      <c r="AT51" s="319"/>
      <c r="AU51" s="319"/>
      <c r="AV51" s="319"/>
      <c r="AW51" s="319"/>
      <c r="AX51" s="319"/>
      <c r="AY51" s="319"/>
      <c r="AZ51" s="319"/>
      <c r="BA51" s="319"/>
      <c r="BB51" s="319"/>
      <c r="BC51" s="319"/>
      <c r="BD51" s="319"/>
      <c r="BE51" s="319"/>
      <c r="BF51" s="319"/>
      <c r="BG51" s="319"/>
      <c r="BH51" s="319"/>
      <c r="BI51" s="319"/>
      <c r="BJ51" s="319"/>
      <c r="BK51" s="319"/>
      <c r="BL51" s="319"/>
      <c r="BM51" s="319"/>
      <c r="BN51" s="319"/>
    </row>
    <row r="52" spans="1:66" hidden="1" x14ac:dyDescent="0.25">
      <c r="A52" s="64"/>
      <c r="G52" s="90"/>
      <c r="H52" s="90"/>
      <c r="I52" s="90"/>
      <c r="J52" s="90"/>
      <c r="K52" s="90"/>
      <c r="L52" s="90"/>
      <c r="M52" s="90"/>
      <c r="S52" s="319"/>
      <c r="T52" s="319"/>
      <c r="U52" s="319"/>
      <c r="V52" s="319"/>
      <c r="W52" s="319"/>
      <c r="X52" s="319"/>
      <c r="Y52" s="319"/>
      <c r="Z52" s="319"/>
      <c r="AA52" s="319"/>
      <c r="AB52" s="319"/>
      <c r="AC52" s="319"/>
      <c r="AD52" s="319"/>
      <c r="AE52" s="319"/>
      <c r="AF52" s="319"/>
      <c r="AG52" s="319"/>
      <c r="AH52" s="319"/>
      <c r="AI52" s="319"/>
      <c r="AJ52" s="319"/>
      <c r="AK52" s="319"/>
      <c r="AL52" s="319"/>
      <c r="AM52" s="319"/>
      <c r="AN52" s="319"/>
      <c r="AO52" s="319"/>
      <c r="AP52" s="319"/>
      <c r="AQ52" s="319"/>
      <c r="AR52" s="319"/>
      <c r="AS52" s="319"/>
      <c r="AT52" s="319"/>
      <c r="AU52" s="319"/>
      <c r="AV52" s="319"/>
      <c r="AW52" s="319"/>
      <c r="AX52" s="319"/>
      <c r="AY52" s="319"/>
      <c r="AZ52" s="319"/>
      <c r="BA52" s="319"/>
      <c r="BB52" s="319"/>
      <c r="BC52" s="319"/>
      <c r="BD52" s="319"/>
      <c r="BE52" s="319"/>
      <c r="BF52" s="319"/>
      <c r="BG52" s="319"/>
      <c r="BH52" s="319"/>
      <c r="BI52" s="319"/>
      <c r="BJ52" s="319"/>
      <c r="BK52" s="319"/>
      <c r="BL52" s="319"/>
      <c r="BM52" s="319"/>
      <c r="BN52" s="319"/>
    </row>
    <row r="53" spans="1:66" hidden="1" x14ac:dyDescent="0.25">
      <c r="A53" s="64"/>
      <c r="G53" s="90"/>
      <c r="H53" s="90"/>
      <c r="I53" s="90"/>
      <c r="J53" s="90"/>
      <c r="K53" s="90"/>
      <c r="L53" s="90"/>
      <c r="M53" s="90"/>
      <c r="S53" s="319"/>
      <c r="T53" s="319"/>
      <c r="U53" s="319"/>
      <c r="V53" s="319"/>
      <c r="W53" s="319"/>
      <c r="X53" s="319"/>
      <c r="Y53" s="319"/>
      <c r="Z53" s="319"/>
      <c r="AA53" s="319"/>
      <c r="AB53" s="319"/>
      <c r="AC53" s="319"/>
      <c r="AD53" s="319"/>
      <c r="AE53" s="319"/>
      <c r="AF53" s="319"/>
      <c r="AG53" s="319"/>
      <c r="AH53" s="319"/>
      <c r="AI53" s="319"/>
      <c r="AJ53" s="319"/>
      <c r="AK53" s="319"/>
      <c r="AL53" s="319"/>
      <c r="AM53" s="319"/>
      <c r="AN53" s="319"/>
      <c r="AO53" s="319"/>
      <c r="AP53" s="319"/>
      <c r="AQ53" s="319"/>
      <c r="AR53" s="319"/>
      <c r="AS53" s="319"/>
      <c r="AT53" s="319"/>
      <c r="AU53" s="319"/>
      <c r="AV53" s="319"/>
      <c r="AW53" s="319"/>
      <c r="AX53" s="319"/>
      <c r="AY53" s="319"/>
      <c r="AZ53" s="319"/>
      <c r="BA53" s="319"/>
      <c r="BB53" s="319"/>
      <c r="BC53" s="319"/>
      <c r="BD53" s="319"/>
      <c r="BE53" s="319"/>
      <c r="BF53" s="319"/>
      <c r="BG53" s="319"/>
      <c r="BH53" s="319"/>
      <c r="BI53" s="319"/>
      <c r="BJ53" s="319"/>
      <c r="BK53" s="319"/>
      <c r="BL53" s="319"/>
      <c r="BM53" s="319"/>
      <c r="BN53" s="319"/>
    </row>
    <row r="54" spans="1:66" hidden="1" x14ac:dyDescent="0.25">
      <c r="A54" s="64"/>
      <c r="G54" s="90"/>
      <c r="H54" s="90"/>
      <c r="I54" s="90"/>
      <c r="J54" s="90"/>
      <c r="K54" s="90"/>
      <c r="L54" s="90"/>
      <c r="M54" s="90"/>
      <c r="S54" s="319"/>
      <c r="T54" s="319"/>
      <c r="U54" s="319"/>
      <c r="V54" s="319"/>
      <c r="W54" s="319"/>
      <c r="X54" s="319"/>
      <c r="Y54" s="319"/>
      <c r="Z54" s="319"/>
      <c r="AA54" s="319"/>
      <c r="AB54" s="319"/>
      <c r="AC54" s="319"/>
      <c r="AD54" s="319"/>
      <c r="AE54" s="319"/>
      <c r="AF54" s="319"/>
      <c r="AG54" s="319"/>
      <c r="AH54" s="319"/>
      <c r="AI54" s="319"/>
      <c r="AJ54" s="319"/>
      <c r="AK54" s="319"/>
      <c r="AL54" s="319"/>
      <c r="AM54" s="319"/>
      <c r="AN54" s="319"/>
      <c r="AO54" s="319"/>
      <c r="AP54" s="319"/>
      <c r="AQ54" s="319"/>
      <c r="AR54" s="319"/>
      <c r="AS54" s="319"/>
      <c r="AT54" s="319"/>
      <c r="AU54" s="319"/>
      <c r="AV54" s="319"/>
      <c r="AW54" s="319"/>
      <c r="AX54" s="319"/>
      <c r="AY54" s="319"/>
      <c r="AZ54" s="319"/>
      <c r="BA54" s="319"/>
      <c r="BB54" s="319"/>
      <c r="BC54" s="319"/>
      <c r="BD54" s="319"/>
      <c r="BE54" s="319"/>
      <c r="BF54" s="319"/>
      <c r="BG54" s="319"/>
      <c r="BH54" s="319"/>
      <c r="BI54" s="319"/>
      <c r="BJ54" s="319"/>
      <c r="BK54" s="319"/>
      <c r="BL54" s="319"/>
      <c r="BM54" s="319"/>
      <c r="BN54" s="319"/>
    </row>
    <row r="55" spans="1:66" hidden="1" x14ac:dyDescent="0.25">
      <c r="A55" s="64"/>
      <c r="G55" s="90"/>
      <c r="H55" s="90"/>
      <c r="I55" s="90"/>
      <c r="J55" s="90"/>
      <c r="K55" s="90"/>
      <c r="L55" s="90"/>
      <c r="M55" s="90"/>
      <c r="S55" s="319"/>
      <c r="T55" s="319"/>
      <c r="U55" s="319"/>
      <c r="V55" s="319"/>
      <c r="W55" s="319"/>
      <c r="X55" s="319"/>
      <c r="Y55" s="319"/>
      <c r="Z55" s="319"/>
      <c r="AA55" s="319"/>
      <c r="AB55" s="319"/>
      <c r="AC55" s="319"/>
      <c r="AD55" s="319"/>
      <c r="AE55" s="319"/>
      <c r="AF55" s="319"/>
      <c r="AG55" s="319"/>
      <c r="AH55" s="319"/>
      <c r="AI55" s="319"/>
      <c r="AJ55" s="319"/>
      <c r="AK55" s="319"/>
      <c r="AL55" s="319"/>
      <c r="AM55" s="319"/>
      <c r="AN55" s="319"/>
      <c r="AO55" s="319"/>
      <c r="AP55" s="319"/>
      <c r="AQ55" s="319"/>
      <c r="AR55" s="319"/>
      <c r="AS55" s="319"/>
      <c r="AT55" s="319"/>
      <c r="AU55" s="319"/>
      <c r="AV55" s="319"/>
      <c r="AW55" s="319"/>
      <c r="AX55" s="319"/>
      <c r="AY55" s="319"/>
      <c r="AZ55" s="319"/>
      <c r="BA55" s="319"/>
      <c r="BB55" s="319"/>
      <c r="BC55" s="319"/>
      <c r="BD55" s="319"/>
      <c r="BE55" s="319"/>
      <c r="BF55" s="319"/>
      <c r="BG55" s="319"/>
      <c r="BH55" s="319"/>
      <c r="BI55" s="319"/>
      <c r="BJ55" s="319"/>
      <c r="BK55" s="319"/>
      <c r="BL55" s="319"/>
      <c r="BM55" s="319"/>
      <c r="BN55" s="319"/>
    </row>
    <row r="56" spans="1:66" hidden="1" x14ac:dyDescent="0.25">
      <c r="A56" s="64"/>
      <c r="G56" s="90"/>
      <c r="H56" s="90"/>
      <c r="I56" s="90"/>
      <c r="J56" s="90"/>
      <c r="K56" s="90"/>
      <c r="L56" s="90"/>
      <c r="M56" s="90"/>
      <c r="S56" s="319"/>
      <c r="T56" s="319"/>
      <c r="U56" s="319"/>
      <c r="V56" s="319"/>
      <c r="W56" s="319"/>
      <c r="X56" s="319"/>
      <c r="Y56" s="319"/>
      <c r="Z56" s="319"/>
      <c r="AA56" s="319"/>
      <c r="AB56" s="319"/>
      <c r="AC56" s="319"/>
      <c r="AD56" s="319"/>
      <c r="AE56" s="319"/>
      <c r="AF56" s="319"/>
      <c r="AG56" s="319"/>
      <c r="AH56" s="319"/>
      <c r="AI56" s="319"/>
      <c r="AJ56" s="319"/>
      <c r="AK56" s="319"/>
      <c r="AL56" s="319"/>
      <c r="AM56" s="319"/>
      <c r="AN56" s="319"/>
      <c r="AO56" s="319"/>
      <c r="AP56" s="319"/>
      <c r="AQ56" s="319"/>
      <c r="AR56" s="319"/>
      <c r="AS56" s="319"/>
      <c r="AT56" s="319"/>
      <c r="AU56" s="319"/>
      <c r="AV56" s="319"/>
      <c r="AW56" s="319"/>
      <c r="AX56" s="319"/>
      <c r="AY56" s="319"/>
      <c r="AZ56" s="319"/>
      <c r="BA56" s="319"/>
      <c r="BB56" s="319"/>
      <c r="BC56" s="319"/>
      <c r="BD56" s="319"/>
      <c r="BE56" s="319"/>
      <c r="BF56" s="319"/>
      <c r="BG56" s="319"/>
      <c r="BH56" s="319"/>
      <c r="BI56" s="319"/>
      <c r="BJ56" s="319"/>
      <c r="BK56" s="319"/>
      <c r="BL56" s="319"/>
      <c r="BM56" s="319"/>
      <c r="BN56" s="319"/>
    </row>
    <row r="57" spans="1:66" hidden="1" x14ac:dyDescent="0.25">
      <c r="A57" s="64"/>
      <c r="G57" s="90"/>
      <c r="H57" s="90"/>
      <c r="I57" s="90"/>
      <c r="J57" s="90"/>
      <c r="K57" s="90"/>
      <c r="L57" s="90"/>
      <c r="M57" s="90"/>
      <c r="S57" s="319"/>
      <c r="T57" s="319"/>
      <c r="U57" s="319"/>
      <c r="V57" s="319"/>
      <c r="W57" s="319"/>
      <c r="X57" s="319"/>
      <c r="Y57" s="319"/>
      <c r="Z57" s="319"/>
      <c r="AA57" s="319"/>
      <c r="AB57" s="319"/>
      <c r="AC57" s="319"/>
      <c r="AD57" s="319"/>
      <c r="AE57" s="319"/>
      <c r="AF57" s="319"/>
      <c r="AG57" s="319"/>
      <c r="AH57" s="319"/>
      <c r="AI57" s="319"/>
      <c r="AJ57" s="319"/>
      <c r="AK57" s="319"/>
      <c r="AL57" s="319"/>
      <c r="AM57" s="319"/>
      <c r="AN57" s="319"/>
      <c r="AO57" s="319"/>
      <c r="AP57" s="319"/>
      <c r="AQ57" s="319"/>
      <c r="AR57" s="319"/>
      <c r="AS57" s="319"/>
      <c r="AT57" s="319"/>
      <c r="AU57" s="319"/>
      <c r="AV57" s="319"/>
      <c r="AW57" s="319"/>
      <c r="AX57" s="319"/>
      <c r="AY57" s="319"/>
      <c r="AZ57" s="319"/>
      <c r="BA57" s="319"/>
      <c r="BB57" s="319"/>
      <c r="BC57" s="319"/>
      <c r="BD57" s="319"/>
      <c r="BE57" s="319"/>
      <c r="BF57" s="319"/>
      <c r="BG57" s="319"/>
      <c r="BH57" s="319"/>
      <c r="BI57" s="319"/>
      <c r="BJ57" s="319"/>
      <c r="BK57" s="319"/>
      <c r="BL57" s="319"/>
      <c r="BM57" s="319"/>
      <c r="BN57" s="319"/>
    </row>
    <row r="58" spans="1:66" hidden="1" x14ac:dyDescent="0.25">
      <c r="A58" s="64"/>
      <c r="G58" s="90"/>
      <c r="H58" s="90"/>
      <c r="I58" s="90"/>
      <c r="J58" s="90"/>
      <c r="K58" s="90"/>
      <c r="L58" s="90"/>
      <c r="M58" s="90"/>
      <c r="S58" s="319"/>
      <c r="T58" s="319"/>
      <c r="U58" s="319"/>
      <c r="V58" s="319"/>
      <c r="W58" s="319"/>
      <c r="X58" s="319"/>
      <c r="Y58" s="319"/>
      <c r="Z58" s="319"/>
      <c r="AA58" s="319"/>
      <c r="AB58" s="319"/>
      <c r="AC58" s="319"/>
      <c r="AD58" s="319"/>
      <c r="AE58" s="319"/>
      <c r="AF58" s="319"/>
      <c r="AG58" s="319"/>
      <c r="AH58" s="319"/>
      <c r="AI58" s="319"/>
      <c r="AJ58" s="319"/>
      <c r="AK58" s="319"/>
      <c r="AL58" s="319"/>
      <c r="AM58" s="319"/>
      <c r="AN58" s="319"/>
      <c r="AO58" s="319"/>
      <c r="AP58" s="319"/>
      <c r="AQ58" s="319"/>
      <c r="AR58" s="319"/>
      <c r="AS58" s="319"/>
      <c r="AT58" s="319"/>
      <c r="AU58" s="319"/>
      <c r="AV58" s="319"/>
      <c r="AW58" s="319"/>
      <c r="AX58" s="319"/>
      <c r="AY58" s="319"/>
      <c r="AZ58" s="319"/>
      <c r="BA58" s="319"/>
      <c r="BB58" s="319"/>
      <c r="BC58" s="319"/>
      <c r="BD58" s="319"/>
      <c r="BE58" s="319"/>
      <c r="BF58" s="319"/>
      <c r="BG58" s="319"/>
      <c r="BH58" s="319"/>
      <c r="BI58" s="319"/>
      <c r="BJ58" s="319"/>
      <c r="BK58" s="319"/>
      <c r="BL58" s="319"/>
      <c r="BM58" s="319"/>
      <c r="BN58" s="319"/>
    </row>
    <row r="59" spans="1:66" hidden="1" x14ac:dyDescent="0.25">
      <c r="A59" s="64"/>
      <c r="G59" s="90"/>
      <c r="H59" s="90"/>
      <c r="I59" s="90"/>
      <c r="J59" s="90"/>
      <c r="K59" s="90"/>
      <c r="L59" s="90"/>
      <c r="M59" s="90"/>
      <c r="S59" s="319"/>
      <c r="T59" s="319"/>
      <c r="U59" s="319"/>
      <c r="V59" s="319"/>
      <c r="W59" s="319"/>
      <c r="X59" s="319"/>
      <c r="Y59" s="319"/>
      <c r="Z59" s="319"/>
      <c r="AA59" s="319"/>
      <c r="AB59" s="319"/>
      <c r="AC59" s="319"/>
      <c r="AD59" s="319"/>
      <c r="AE59" s="319"/>
      <c r="AF59" s="319"/>
      <c r="AG59" s="319"/>
      <c r="AH59" s="319"/>
      <c r="AI59" s="319"/>
      <c r="AJ59" s="319"/>
      <c r="AK59" s="319"/>
      <c r="AL59" s="319"/>
      <c r="AM59" s="319"/>
      <c r="AN59" s="319"/>
      <c r="AO59" s="319"/>
      <c r="AP59" s="319"/>
      <c r="AQ59" s="319"/>
      <c r="AR59" s="319"/>
      <c r="AS59" s="319"/>
      <c r="AT59" s="319"/>
      <c r="AU59" s="319"/>
      <c r="AV59" s="319"/>
      <c r="AW59" s="319"/>
      <c r="AX59" s="319"/>
      <c r="AY59" s="319"/>
      <c r="AZ59" s="319"/>
      <c r="BA59" s="319"/>
      <c r="BB59" s="319"/>
      <c r="BC59" s="319"/>
      <c r="BD59" s="319"/>
      <c r="BE59" s="319"/>
      <c r="BF59" s="319"/>
      <c r="BG59" s="319"/>
      <c r="BH59" s="319"/>
      <c r="BI59" s="319"/>
      <c r="BJ59" s="319"/>
      <c r="BK59" s="319"/>
      <c r="BL59" s="319"/>
      <c r="BM59" s="319"/>
      <c r="BN59" s="319"/>
    </row>
    <row r="60" spans="1:66" hidden="1" x14ac:dyDescent="0.25">
      <c r="A60" s="64"/>
      <c r="G60" s="90"/>
      <c r="H60" s="90"/>
      <c r="I60" s="90"/>
      <c r="J60" s="90"/>
      <c r="K60" s="90"/>
      <c r="L60" s="90"/>
      <c r="M60" s="90"/>
      <c r="S60" s="319"/>
      <c r="T60" s="319"/>
      <c r="U60" s="319"/>
      <c r="V60" s="319"/>
      <c r="W60" s="319"/>
      <c r="X60" s="319"/>
      <c r="Y60" s="319"/>
      <c r="Z60" s="319"/>
      <c r="AA60" s="319"/>
      <c r="AB60" s="319"/>
      <c r="AC60" s="319"/>
      <c r="AD60" s="319"/>
      <c r="AE60" s="319"/>
      <c r="AF60" s="319"/>
      <c r="AG60" s="319"/>
      <c r="AH60" s="319"/>
      <c r="AI60" s="319"/>
      <c r="AJ60" s="319"/>
      <c r="AK60" s="319"/>
      <c r="AL60" s="319"/>
      <c r="AM60" s="319"/>
      <c r="AN60" s="319"/>
      <c r="AO60" s="319"/>
      <c r="AP60" s="319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19"/>
      <c r="BH60" s="319"/>
      <c r="BI60" s="319"/>
      <c r="BJ60" s="319"/>
      <c r="BK60" s="319"/>
      <c r="BL60" s="319"/>
      <c r="BM60" s="319"/>
      <c r="BN60" s="319"/>
    </row>
    <row r="61" spans="1:66" hidden="1" x14ac:dyDescent="0.25">
      <c r="A61" s="64"/>
      <c r="G61" s="90"/>
      <c r="H61" s="90"/>
      <c r="I61" s="90"/>
      <c r="J61" s="90"/>
      <c r="K61" s="90"/>
      <c r="L61" s="90"/>
      <c r="M61" s="90"/>
      <c r="S61" s="319"/>
      <c r="T61" s="319"/>
      <c r="U61" s="319"/>
      <c r="V61" s="319"/>
      <c r="W61" s="319"/>
      <c r="X61" s="319"/>
      <c r="Y61" s="319"/>
      <c r="Z61" s="319"/>
      <c r="AA61" s="319"/>
      <c r="AB61" s="319"/>
      <c r="AC61" s="319"/>
      <c r="AD61" s="319"/>
      <c r="AE61" s="319"/>
      <c r="AF61" s="319"/>
      <c r="AG61" s="319"/>
      <c r="AH61" s="319"/>
      <c r="AI61" s="319"/>
      <c r="AJ61" s="319"/>
      <c r="AK61" s="319"/>
      <c r="AL61" s="319"/>
      <c r="AM61" s="319"/>
      <c r="AN61" s="319"/>
      <c r="AO61" s="319"/>
      <c r="AP61" s="319"/>
      <c r="AQ61" s="319"/>
      <c r="AR61" s="319"/>
      <c r="AS61" s="319"/>
      <c r="AT61" s="319"/>
      <c r="AU61" s="319"/>
      <c r="AV61" s="319"/>
      <c r="AW61" s="319"/>
      <c r="AX61" s="319"/>
      <c r="AY61" s="319"/>
      <c r="AZ61" s="319"/>
      <c r="BA61" s="319"/>
      <c r="BB61" s="319"/>
      <c r="BC61" s="319"/>
      <c r="BD61" s="319"/>
      <c r="BE61" s="319"/>
      <c r="BF61" s="319"/>
      <c r="BG61" s="319"/>
      <c r="BH61" s="319"/>
      <c r="BI61" s="319"/>
      <c r="BJ61" s="319"/>
      <c r="BK61" s="319"/>
      <c r="BL61" s="319"/>
      <c r="BM61" s="319"/>
      <c r="BN61" s="319"/>
    </row>
    <row r="62" spans="1:66" hidden="1" x14ac:dyDescent="0.25">
      <c r="A62" s="64"/>
      <c r="G62" s="90"/>
      <c r="H62" s="90"/>
      <c r="I62" s="90"/>
      <c r="J62" s="90"/>
      <c r="K62" s="90"/>
      <c r="L62" s="90"/>
      <c r="M62" s="90"/>
      <c r="S62" s="319"/>
      <c r="T62" s="319"/>
      <c r="U62" s="319"/>
      <c r="V62" s="319"/>
      <c r="W62" s="319"/>
      <c r="X62" s="319"/>
      <c r="Y62" s="319"/>
      <c r="Z62" s="319"/>
      <c r="AA62" s="319"/>
      <c r="AB62" s="319"/>
      <c r="AC62" s="319"/>
      <c r="AD62" s="319"/>
      <c r="AE62" s="319"/>
      <c r="AF62" s="319"/>
      <c r="AG62" s="319"/>
      <c r="AH62" s="319"/>
      <c r="AI62" s="319"/>
      <c r="AJ62" s="319"/>
      <c r="AK62" s="319"/>
      <c r="AL62" s="319"/>
      <c r="AM62" s="319"/>
      <c r="AN62" s="319"/>
      <c r="AO62" s="319"/>
      <c r="AP62" s="319"/>
      <c r="AQ62" s="319"/>
      <c r="AR62" s="319"/>
      <c r="AS62" s="319"/>
      <c r="AT62" s="319"/>
      <c r="AU62" s="319"/>
      <c r="AV62" s="319"/>
      <c r="AW62" s="319"/>
      <c r="AX62" s="319"/>
      <c r="AY62" s="319"/>
      <c r="AZ62" s="319"/>
      <c r="BA62" s="319"/>
      <c r="BB62" s="319"/>
      <c r="BC62" s="319"/>
      <c r="BD62" s="319"/>
      <c r="BE62" s="319"/>
      <c r="BF62" s="319"/>
      <c r="BG62" s="319"/>
      <c r="BH62" s="319"/>
      <c r="BI62" s="319"/>
      <c r="BJ62" s="319"/>
      <c r="BK62" s="319"/>
      <c r="BL62" s="319"/>
      <c r="BM62" s="319"/>
      <c r="BN62" s="319"/>
    </row>
    <row r="63" spans="1:66" hidden="1" x14ac:dyDescent="0.25">
      <c r="A63" s="64"/>
      <c r="G63" s="90"/>
      <c r="H63" s="90"/>
      <c r="I63" s="90"/>
      <c r="J63" s="90"/>
      <c r="K63" s="90"/>
      <c r="L63" s="90"/>
      <c r="M63" s="90"/>
      <c r="S63" s="319"/>
      <c r="T63" s="319"/>
      <c r="U63" s="319"/>
      <c r="V63" s="319"/>
      <c r="W63" s="319"/>
      <c r="X63" s="319"/>
      <c r="Y63" s="319"/>
      <c r="Z63" s="319"/>
      <c r="AA63" s="319"/>
      <c r="AB63" s="319"/>
      <c r="AC63" s="319"/>
      <c r="AD63" s="319"/>
      <c r="AE63" s="319"/>
      <c r="AF63" s="319"/>
      <c r="AG63" s="319"/>
      <c r="AH63" s="319"/>
      <c r="AI63" s="319"/>
      <c r="AJ63" s="319"/>
      <c r="AK63" s="319"/>
      <c r="AL63" s="319"/>
      <c r="AM63" s="319"/>
      <c r="AN63" s="319"/>
      <c r="AO63" s="319"/>
      <c r="AP63" s="319"/>
      <c r="AQ63" s="319"/>
      <c r="AR63" s="319"/>
      <c r="AS63" s="319"/>
      <c r="AT63" s="319"/>
      <c r="AU63" s="319"/>
      <c r="AV63" s="319"/>
      <c r="AW63" s="319"/>
      <c r="AX63" s="319"/>
      <c r="AY63" s="319"/>
      <c r="AZ63" s="319"/>
      <c r="BA63" s="319"/>
      <c r="BB63" s="319"/>
      <c r="BC63" s="319"/>
      <c r="BD63" s="319"/>
      <c r="BE63" s="319"/>
      <c r="BF63" s="319"/>
      <c r="BG63" s="319"/>
      <c r="BH63" s="319"/>
      <c r="BI63" s="319"/>
      <c r="BJ63" s="319"/>
      <c r="BK63" s="319"/>
      <c r="BL63" s="319"/>
      <c r="BM63" s="319"/>
      <c r="BN63" s="319"/>
    </row>
    <row r="64" spans="1:66" hidden="1" x14ac:dyDescent="0.25">
      <c r="A64" s="64"/>
      <c r="G64" s="90"/>
      <c r="H64" s="90"/>
      <c r="I64" s="90"/>
      <c r="J64" s="90"/>
      <c r="K64" s="90"/>
      <c r="L64" s="90"/>
      <c r="M64" s="90"/>
      <c r="S64" s="319"/>
      <c r="T64" s="319"/>
      <c r="U64" s="319"/>
      <c r="V64" s="319"/>
      <c r="W64" s="319"/>
      <c r="X64" s="319"/>
      <c r="Y64" s="319"/>
      <c r="Z64" s="319"/>
      <c r="AA64" s="319"/>
      <c r="AB64" s="319"/>
      <c r="AC64" s="319"/>
      <c r="AD64" s="319"/>
      <c r="AE64" s="319"/>
      <c r="AF64" s="319"/>
      <c r="AG64" s="319"/>
      <c r="AH64" s="319"/>
      <c r="AI64" s="319"/>
      <c r="AJ64" s="319"/>
      <c r="AK64" s="319"/>
      <c r="AL64" s="319"/>
      <c r="AM64" s="319"/>
      <c r="AN64" s="319"/>
      <c r="AO64" s="319"/>
      <c r="AP64" s="319"/>
      <c r="AQ64" s="319"/>
      <c r="AR64" s="319"/>
      <c r="AS64" s="319"/>
      <c r="AT64" s="319"/>
      <c r="AU64" s="319"/>
      <c r="AV64" s="319"/>
      <c r="AW64" s="319"/>
      <c r="AX64" s="319"/>
      <c r="AY64" s="319"/>
      <c r="AZ64" s="319"/>
      <c r="BA64" s="319"/>
      <c r="BB64" s="319"/>
      <c r="BC64" s="319"/>
      <c r="BD64" s="319"/>
      <c r="BE64" s="319"/>
      <c r="BF64" s="319"/>
      <c r="BG64" s="319"/>
      <c r="BH64" s="319"/>
      <c r="BI64" s="319"/>
      <c r="BJ64" s="319"/>
      <c r="BK64" s="319"/>
      <c r="BL64" s="319"/>
      <c r="BM64" s="319"/>
      <c r="BN64" s="319"/>
    </row>
    <row r="65" spans="1:66" hidden="1" x14ac:dyDescent="0.25">
      <c r="A65" s="64"/>
      <c r="G65" s="90"/>
      <c r="H65" s="90"/>
      <c r="I65" s="90"/>
      <c r="J65" s="90"/>
      <c r="K65" s="90"/>
      <c r="L65" s="90"/>
      <c r="M65" s="90"/>
      <c r="S65" s="319"/>
      <c r="T65" s="319"/>
      <c r="U65" s="319"/>
      <c r="V65" s="319"/>
      <c r="W65" s="319"/>
      <c r="X65" s="319"/>
      <c r="Y65" s="319"/>
      <c r="Z65" s="319"/>
      <c r="AA65" s="319"/>
      <c r="AB65" s="319"/>
      <c r="AC65" s="319"/>
      <c r="AD65" s="319"/>
      <c r="AE65" s="319"/>
      <c r="AF65" s="319"/>
      <c r="AG65" s="319"/>
      <c r="AH65" s="319"/>
      <c r="AI65" s="319"/>
      <c r="AJ65" s="319"/>
      <c r="AK65" s="319"/>
      <c r="AL65" s="319"/>
      <c r="AM65" s="319"/>
      <c r="AN65" s="319"/>
      <c r="AO65" s="319"/>
      <c r="AP65" s="319"/>
      <c r="AQ65" s="319"/>
      <c r="AR65" s="319"/>
      <c r="AS65" s="319"/>
      <c r="AT65" s="319"/>
      <c r="AU65" s="319"/>
      <c r="AV65" s="319"/>
      <c r="AW65" s="319"/>
      <c r="AX65" s="319"/>
      <c r="AY65" s="319"/>
      <c r="AZ65" s="319"/>
      <c r="BA65" s="319"/>
      <c r="BB65" s="319"/>
      <c r="BC65" s="319"/>
      <c r="BD65" s="319"/>
      <c r="BE65" s="319"/>
      <c r="BF65" s="319"/>
      <c r="BG65" s="319"/>
      <c r="BH65" s="319"/>
      <c r="BI65" s="319"/>
      <c r="BJ65" s="319"/>
      <c r="BK65" s="319"/>
      <c r="BL65" s="319"/>
      <c r="BM65" s="319"/>
      <c r="BN65" s="319"/>
    </row>
    <row r="66" spans="1:66" hidden="1" x14ac:dyDescent="0.25">
      <c r="A66" s="64"/>
      <c r="G66" s="90"/>
      <c r="H66" s="90"/>
      <c r="I66" s="90"/>
      <c r="J66" s="90"/>
      <c r="K66" s="90"/>
      <c r="L66" s="90"/>
      <c r="M66" s="90"/>
      <c r="S66" s="319"/>
      <c r="T66" s="319"/>
      <c r="U66" s="319"/>
      <c r="V66" s="319"/>
      <c r="W66" s="319"/>
      <c r="X66" s="319"/>
      <c r="Y66" s="319"/>
      <c r="Z66" s="319"/>
      <c r="AA66" s="319"/>
      <c r="AB66" s="319"/>
      <c r="AC66" s="319"/>
      <c r="AD66" s="319"/>
      <c r="AE66" s="319"/>
      <c r="AF66" s="319"/>
      <c r="AG66" s="319"/>
      <c r="AH66" s="319"/>
      <c r="AI66" s="319"/>
      <c r="AJ66" s="319"/>
      <c r="AK66" s="319"/>
      <c r="AL66" s="319"/>
      <c r="AM66" s="319"/>
      <c r="AN66" s="319"/>
      <c r="AO66" s="319"/>
      <c r="AP66" s="319"/>
      <c r="AQ66" s="319"/>
      <c r="AR66" s="319"/>
      <c r="AS66" s="319"/>
      <c r="AT66" s="319"/>
      <c r="AU66" s="319"/>
      <c r="AV66" s="319"/>
      <c r="AW66" s="319"/>
      <c r="AX66" s="319"/>
      <c r="AY66" s="319"/>
      <c r="AZ66" s="319"/>
      <c r="BA66" s="319"/>
      <c r="BB66" s="319"/>
      <c r="BC66" s="319"/>
      <c r="BD66" s="319"/>
      <c r="BE66" s="319"/>
      <c r="BF66" s="319"/>
      <c r="BG66" s="319"/>
      <c r="BH66" s="319"/>
      <c r="BI66" s="319"/>
      <c r="BJ66" s="319"/>
      <c r="BK66" s="319"/>
      <c r="BL66" s="319"/>
      <c r="BM66" s="319"/>
      <c r="BN66" s="319"/>
    </row>
    <row r="67" spans="1:66" hidden="1" x14ac:dyDescent="0.25">
      <c r="A67" s="64"/>
      <c r="G67" s="90"/>
      <c r="H67" s="90"/>
      <c r="I67" s="90"/>
      <c r="J67" s="90"/>
      <c r="K67" s="90"/>
      <c r="L67" s="90"/>
      <c r="M67" s="90"/>
      <c r="S67" s="319"/>
      <c r="T67" s="319"/>
      <c r="U67" s="319"/>
      <c r="V67" s="319"/>
      <c r="W67" s="319"/>
      <c r="X67" s="319"/>
      <c r="Y67" s="319"/>
      <c r="Z67" s="319"/>
      <c r="AA67" s="319"/>
      <c r="AB67" s="319"/>
      <c r="AC67" s="319"/>
      <c r="AD67" s="319"/>
      <c r="AE67" s="319"/>
      <c r="AF67" s="319"/>
      <c r="AG67" s="319"/>
      <c r="AH67" s="319"/>
      <c r="AI67" s="319"/>
      <c r="AJ67" s="319"/>
      <c r="AK67" s="319"/>
      <c r="AL67" s="319"/>
      <c r="AM67" s="319"/>
      <c r="AN67" s="319"/>
      <c r="AO67" s="319"/>
      <c r="AP67" s="319"/>
      <c r="AQ67" s="319"/>
      <c r="AR67" s="319"/>
      <c r="AS67" s="319"/>
      <c r="AT67" s="319"/>
      <c r="AU67" s="319"/>
      <c r="AV67" s="319"/>
      <c r="AW67" s="319"/>
      <c r="AX67" s="319"/>
      <c r="AY67" s="319"/>
      <c r="AZ67" s="319"/>
      <c r="BA67" s="319"/>
      <c r="BB67" s="319"/>
      <c r="BC67" s="319"/>
      <c r="BD67" s="319"/>
      <c r="BE67" s="319"/>
      <c r="BF67" s="319"/>
      <c r="BG67" s="319"/>
      <c r="BH67" s="319"/>
      <c r="BI67" s="319"/>
      <c r="BJ67" s="319"/>
      <c r="BK67" s="319"/>
      <c r="BL67" s="319"/>
      <c r="BM67" s="319"/>
      <c r="BN67" s="319"/>
    </row>
    <row r="68" spans="1:66" hidden="1" x14ac:dyDescent="0.25">
      <c r="A68" s="64"/>
      <c r="G68" s="90"/>
      <c r="H68" s="90"/>
      <c r="I68" s="90"/>
      <c r="J68" s="90"/>
      <c r="K68" s="90"/>
      <c r="L68" s="90"/>
      <c r="M68" s="90"/>
      <c r="S68" s="319"/>
      <c r="T68" s="319"/>
      <c r="U68" s="319"/>
      <c r="V68" s="319"/>
      <c r="W68" s="319"/>
      <c r="X68" s="319"/>
      <c r="Y68" s="319"/>
      <c r="Z68" s="319"/>
      <c r="AA68" s="319"/>
      <c r="AB68" s="319"/>
      <c r="AC68" s="319"/>
      <c r="AD68" s="319"/>
      <c r="AE68" s="319"/>
      <c r="AF68" s="319"/>
      <c r="AG68" s="319"/>
      <c r="AH68" s="319"/>
      <c r="AI68" s="319"/>
      <c r="AJ68" s="319"/>
      <c r="AK68" s="319"/>
      <c r="AL68" s="319"/>
      <c r="AM68" s="319"/>
      <c r="AN68" s="319"/>
      <c r="AO68" s="319"/>
      <c r="AP68" s="319"/>
      <c r="AQ68" s="319"/>
      <c r="AR68" s="319"/>
      <c r="AS68" s="319"/>
      <c r="AT68" s="319"/>
      <c r="AU68" s="319"/>
      <c r="AV68" s="319"/>
      <c r="AW68" s="319"/>
      <c r="AX68" s="319"/>
      <c r="AY68" s="319"/>
      <c r="AZ68" s="319"/>
      <c r="BA68" s="319"/>
      <c r="BB68" s="319"/>
      <c r="BC68" s="319"/>
      <c r="BD68" s="319"/>
      <c r="BE68" s="319"/>
      <c r="BF68" s="319"/>
      <c r="BG68" s="319"/>
      <c r="BH68" s="319"/>
      <c r="BI68" s="319"/>
      <c r="BJ68" s="319"/>
      <c r="BK68" s="319"/>
      <c r="BL68" s="319"/>
      <c r="BM68" s="319"/>
      <c r="BN68" s="319"/>
    </row>
    <row r="69" spans="1:66" x14ac:dyDescent="0.25">
      <c r="A69" s="64"/>
      <c r="G69" s="90"/>
      <c r="H69" s="90"/>
      <c r="I69" s="90"/>
      <c r="J69" s="90"/>
      <c r="K69" s="90"/>
      <c r="L69" s="90"/>
      <c r="M69" s="90"/>
      <c r="S69" s="319"/>
      <c r="T69" s="319"/>
      <c r="U69" s="319"/>
      <c r="V69" s="319"/>
      <c r="W69" s="319"/>
      <c r="X69" s="319"/>
      <c r="Y69" s="319"/>
      <c r="Z69" s="319"/>
      <c r="AA69" s="319"/>
      <c r="AB69" s="319"/>
      <c r="AC69" s="319"/>
      <c r="AD69" s="319"/>
      <c r="AE69" s="319"/>
      <c r="AF69" s="319"/>
      <c r="AG69" s="319"/>
      <c r="AH69" s="319"/>
      <c r="AI69" s="319"/>
      <c r="AJ69" s="319"/>
      <c r="AK69" s="319"/>
      <c r="AL69" s="319"/>
      <c r="AM69" s="319"/>
      <c r="AN69" s="319"/>
      <c r="AO69" s="319"/>
      <c r="AP69" s="319"/>
      <c r="AQ69" s="319"/>
      <c r="AR69" s="319"/>
      <c r="AS69" s="319"/>
      <c r="AT69" s="319"/>
      <c r="AU69" s="319"/>
      <c r="AV69" s="319"/>
      <c r="AW69" s="319"/>
      <c r="AX69" s="319"/>
      <c r="AY69" s="319"/>
      <c r="AZ69" s="319"/>
      <c r="BA69" s="319"/>
      <c r="BB69" s="319"/>
      <c r="BC69" s="319"/>
      <c r="BD69" s="319"/>
      <c r="BE69" s="319"/>
      <c r="BF69" s="319"/>
      <c r="BG69" s="319"/>
      <c r="BH69" s="319"/>
      <c r="BI69" s="319"/>
      <c r="BJ69" s="319"/>
      <c r="BK69" s="319"/>
      <c r="BL69" s="319"/>
      <c r="BM69" s="319"/>
      <c r="BN69" s="319"/>
    </row>
    <row r="70" spans="1:66" hidden="1" x14ac:dyDescent="0.25">
      <c r="A70" s="64"/>
      <c r="G70" s="90"/>
      <c r="H70" s="90"/>
      <c r="I70" s="90"/>
      <c r="J70" s="90"/>
      <c r="K70" s="90"/>
      <c r="L70" s="90"/>
      <c r="M70" s="90"/>
      <c r="S70" s="319"/>
      <c r="T70" s="319"/>
      <c r="U70" s="319"/>
      <c r="V70" s="319"/>
      <c r="W70" s="319"/>
      <c r="X70" s="319"/>
      <c r="Y70" s="319"/>
      <c r="Z70" s="319"/>
      <c r="AA70" s="319"/>
      <c r="AB70" s="319"/>
      <c r="AC70" s="319"/>
      <c r="AD70" s="319"/>
      <c r="AE70" s="319"/>
      <c r="AF70" s="319"/>
      <c r="AG70" s="319"/>
      <c r="AH70" s="319"/>
      <c r="AI70" s="319"/>
      <c r="AJ70" s="319"/>
      <c r="AK70" s="319"/>
      <c r="AL70" s="319"/>
      <c r="AM70" s="319"/>
      <c r="AN70" s="319"/>
      <c r="AO70" s="319"/>
      <c r="AP70" s="319"/>
      <c r="AQ70" s="319"/>
      <c r="AR70" s="319"/>
      <c r="AS70" s="319"/>
      <c r="AT70" s="319"/>
      <c r="AU70" s="319"/>
      <c r="AV70" s="319"/>
      <c r="AW70" s="319"/>
      <c r="AX70" s="319"/>
      <c r="AY70" s="319"/>
      <c r="AZ70" s="319"/>
      <c r="BA70" s="319"/>
      <c r="BB70" s="319"/>
      <c r="BC70" s="319"/>
      <c r="BD70" s="319"/>
      <c r="BE70" s="319"/>
      <c r="BF70" s="319"/>
      <c r="BG70" s="319"/>
      <c r="BH70" s="319"/>
      <c r="BI70" s="319"/>
      <c r="BJ70" s="319"/>
      <c r="BK70" s="319"/>
      <c r="BL70" s="319"/>
      <c r="BM70" s="319"/>
      <c r="BN70" s="319"/>
    </row>
    <row r="71" spans="1:66" x14ac:dyDescent="0.25">
      <c r="A71" s="64"/>
      <c r="G71" s="90"/>
      <c r="H71" s="90"/>
      <c r="I71" s="90"/>
      <c r="J71" s="90"/>
      <c r="K71" s="90"/>
      <c r="L71" s="90"/>
      <c r="M71" s="90"/>
      <c r="S71" s="319"/>
      <c r="T71" s="319"/>
      <c r="U71" s="319"/>
      <c r="V71" s="319"/>
      <c r="W71" s="319"/>
      <c r="X71" s="319"/>
      <c r="Y71" s="319"/>
      <c r="Z71" s="319"/>
      <c r="AA71" s="319"/>
      <c r="AB71" s="319"/>
      <c r="AC71" s="319"/>
      <c r="AD71" s="319"/>
      <c r="AE71" s="319"/>
      <c r="AF71" s="319"/>
      <c r="AG71" s="319"/>
      <c r="AH71" s="319"/>
      <c r="AI71" s="319"/>
      <c r="AJ71" s="319"/>
      <c r="AK71" s="319"/>
      <c r="AL71" s="319"/>
      <c r="AM71" s="319"/>
      <c r="AN71" s="319"/>
      <c r="AO71" s="319"/>
      <c r="AP71" s="319"/>
      <c r="AQ71" s="319"/>
      <c r="AR71" s="319"/>
      <c r="AS71" s="319"/>
      <c r="AT71" s="319"/>
      <c r="AU71" s="319"/>
      <c r="AV71" s="319"/>
      <c r="AW71" s="319"/>
      <c r="AX71" s="319"/>
      <c r="AY71" s="319"/>
      <c r="AZ71" s="319"/>
      <c r="BA71" s="319"/>
      <c r="BB71" s="319"/>
      <c r="BC71" s="319"/>
      <c r="BD71" s="319"/>
      <c r="BE71" s="319"/>
      <c r="BF71" s="319"/>
      <c r="BG71" s="319"/>
      <c r="BH71" s="319"/>
      <c r="BI71" s="319"/>
      <c r="BJ71" s="319"/>
      <c r="BK71" s="319"/>
      <c r="BL71" s="319"/>
      <c r="BM71" s="319"/>
      <c r="BN71" s="319"/>
    </row>
    <row r="72" spans="1:66" x14ac:dyDescent="0.25">
      <c r="A72" s="64"/>
      <c r="G72" s="90"/>
      <c r="H72" s="90"/>
      <c r="I72" s="90"/>
      <c r="J72" s="90"/>
      <c r="K72" s="90"/>
      <c r="L72" s="90"/>
      <c r="M72" s="90"/>
      <c r="S72" s="319"/>
      <c r="T72" s="319"/>
      <c r="U72" s="319"/>
      <c r="V72" s="319"/>
      <c r="W72" s="319"/>
      <c r="X72" s="319"/>
      <c r="Y72" s="319"/>
      <c r="Z72" s="319"/>
      <c r="AA72" s="319"/>
      <c r="AB72" s="319"/>
      <c r="AC72" s="319"/>
      <c r="AD72" s="319"/>
      <c r="AE72" s="319"/>
      <c r="AF72" s="319"/>
      <c r="AG72" s="319"/>
      <c r="AH72" s="319"/>
      <c r="AI72" s="319"/>
      <c r="AJ72" s="319"/>
      <c r="AK72" s="319"/>
      <c r="AL72" s="319"/>
      <c r="AM72" s="319"/>
      <c r="AN72" s="319"/>
      <c r="AO72" s="319"/>
      <c r="AP72" s="319"/>
      <c r="AQ72" s="319"/>
      <c r="AR72" s="319"/>
      <c r="AS72" s="319"/>
      <c r="AT72" s="319"/>
      <c r="AU72" s="319"/>
      <c r="AV72" s="319"/>
      <c r="AW72" s="319"/>
      <c r="AX72" s="319"/>
      <c r="AY72" s="319"/>
      <c r="AZ72" s="319"/>
      <c r="BA72" s="319"/>
      <c r="BB72" s="319"/>
      <c r="BC72" s="319"/>
      <c r="BD72" s="319"/>
      <c r="BE72" s="319"/>
      <c r="BF72" s="319"/>
      <c r="BG72" s="319"/>
      <c r="BH72" s="319"/>
      <c r="BI72" s="319"/>
      <c r="BJ72" s="319"/>
      <c r="BK72" s="319"/>
      <c r="BL72" s="319"/>
      <c r="BM72" s="319"/>
      <c r="BN72" s="319"/>
    </row>
    <row r="73" spans="1:66" x14ac:dyDescent="0.25">
      <c r="A73" s="64"/>
      <c r="G73" s="90"/>
      <c r="H73" s="90"/>
      <c r="I73" s="90"/>
      <c r="J73" s="90"/>
      <c r="K73" s="90"/>
      <c r="L73" s="90"/>
      <c r="M73" s="90"/>
      <c r="S73" s="319"/>
      <c r="T73" s="319"/>
      <c r="U73" s="319"/>
      <c r="V73" s="319"/>
      <c r="W73" s="319"/>
      <c r="X73" s="319"/>
      <c r="Y73" s="319"/>
      <c r="Z73" s="319"/>
      <c r="AA73" s="319"/>
      <c r="AB73" s="319"/>
      <c r="AC73" s="319"/>
      <c r="AD73" s="319"/>
      <c r="AE73" s="319"/>
      <c r="AF73" s="319"/>
      <c r="AG73" s="319"/>
      <c r="AH73" s="319"/>
      <c r="AI73" s="319"/>
      <c r="AJ73" s="319"/>
      <c r="AK73" s="319"/>
      <c r="AL73" s="319"/>
      <c r="AM73" s="319"/>
      <c r="AN73" s="319"/>
      <c r="AO73" s="319"/>
      <c r="AP73" s="319"/>
      <c r="AQ73" s="319"/>
      <c r="AR73" s="319"/>
      <c r="AS73" s="319"/>
      <c r="AT73" s="319"/>
      <c r="AU73" s="319"/>
      <c r="AV73" s="319"/>
      <c r="AW73" s="319"/>
      <c r="AX73" s="319"/>
      <c r="AY73" s="319"/>
      <c r="AZ73" s="319"/>
      <c r="BA73" s="319"/>
      <c r="BB73" s="319"/>
      <c r="BC73" s="319"/>
      <c r="BD73" s="319"/>
      <c r="BE73" s="319"/>
      <c r="BF73" s="319"/>
      <c r="BG73" s="319"/>
      <c r="BH73" s="319"/>
      <c r="BI73" s="319"/>
      <c r="BJ73" s="319"/>
      <c r="BK73" s="319"/>
      <c r="BL73" s="319"/>
      <c r="BM73" s="319"/>
      <c r="BN73" s="319"/>
    </row>
    <row r="74" spans="1:66" hidden="1" x14ac:dyDescent="0.25">
      <c r="A74" s="64"/>
      <c r="G74" s="90"/>
      <c r="H74" s="90"/>
      <c r="I74" s="90"/>
      <c r="J74" s="90"/>
      <c r="K74" s="90"/>
      <c r="L74" s="90"/>
      <c r="M74" s="90"/>
      <c r="S74" s="319"/>
      <c r="T74" s="319"/>
      <c r="U74" s="319"/>
      <c r="V74" s="319"/>
      <c r="W74" s="319"/>
      <c r="X74" s="319"/>
      <c r="Y74" s="319"/>
      <c r="Z74" s="319"/>
      <c r="AA74" s="319"/>
      <c r="AB74" s="319"/>
      <c r="AC74" s="319"/>
      <c r="AD74" s="319"/>
      <c r="AE74" s="319"/>
      <c r="AF74" s="319"/>
      <c r="AG74" s="319"/>
      <c r="AH74" s="319"/>
      <c r="AI74" s="319"/>
      <c r="AJ74" s="319"/>
      <c r="AK74" s="319"/>
      <c r="AL74" s="319"/>
      <c r="AM74" s="319"/>
      <c r="AN74" s="319"/>
      <c r="AO74" s="319"/>
      <c r="AP74" s="319"/>
      <c r="AQ74" s="319"/>
      <c r="AR74" s="319"/>
      <c r="AS74" s="319"/>
      <c r="AT74" s="319"/>
      <c r="AU74" s="319"/>
      <c r="AV74" s="319"/>
      <c r="AW74" s="319"/>
      <c r="AX74" s="319"/>
      <c r="AY74" s="319"/>
      <c r="AZ74" s="319"/>
      <c r="BA74" s="319"/>
      <c r="BB74" s="319"/>
      <c r="BC74" s="319"/>
      <c r="BD74" s="319"/>
      <c r="BE74" s="319"/>
      <c r="BF74" s="319"/>
      <c r="BG74" s="319"/>
      <c r="BH74" s="319"/>
      <c r="BI74" s="319"/>
      <c r="BJ74" s="319"/>
      <c r="BK74" s="319"/>
      <c r="BL74" s="319"/>
      <c r="BM74" s="319"/>
      <c r="BN74" s="319"/>
    </row>
    <row r="75" spans="1:66" hidden="1" x14ac:dyDescent="0.25">
      <c r="A75" s="64"/>
      <c r="G75" s="90"/>
      <c r="H75" s="90"/>
      <c r="I75" s="90"/>
      <c r="J75" s="90"/>
      <c r="K75" s="90"/>
      <c r="L75" s="90"/>
      <c r="M75" s="90"/>
      <c r="S75" s="319"/>
      <c r="T75" s="319"/>
      <c r="U75" s="319"/>
      <c r="V75" s="319"/>
      <c r="W75" s="319"/>
      <c r="X75" s="319"/>
      <c r="Y75" s="319"/>
      <c r="Z75" s="319"/>
      <c r="AA75" s="319"/>
      <c r="AB75" s="319"/>
      <c r="AC75" s="319"/>
      <c r="AD75" s="319"/>
      <c r="AE75" s="319"/>
      <c r="AF75" s="319"/>
      <c r="AG75" s="319"/>
      <c r="AH75" s="319"/>
      <c r="AI75" s="319"/>
      <c r="AJ75" s="319"/>
      <c r="AK75" s="319"/>
      <c r="AL75" s="319"/>
      <c r="AM75" s="319"/>
      <c r="AN75" s="319"/>
      <c r="AO75" s="319"/>
      <c r="AP75" s="319"/>
      <c r="AQ75" s="319"/>
      <c r="AR75" s="319"/>
      <c r="AS75" s="319"/>
      <c r="AT75" s="319"/>
      <c r="AU75" s="319"/>
      <c r="AV75" s="319"/>
      <c r="AW75" s="319"/>
      <c r="AX75" s="319"/>
      <c r="AY75" s="319"/>
      <c r="AZ75" s="319"/>
      <c r="BA75" s="319"/>
      <c r="BB75" s="319"/>
      <c r="BC75" s="319"/>
      <c r="BD75" s="319"/>
      <c r="BE75" s="319"/>
      <c r="BF75" s="319"/>
      <c r="BG75" s="319"/>
      <c r="BH75" s="319"/>
      <c r="BI75" s="319"/>
      <c r="BJ75" s="319"/>
      <c r="BK75" s="319"/>
      <c r="BL75" s="319"/>
      <c r="BM75" s="319"/>
      <c r="BN75" s="319"/>
    </row>
    <row r="76" spans="1:66" hidden="1" x14ac:dyDescent="0.25">
      <c r="A76" s="64"/>
      <c r="G76" s="90"/>
      <c r="H76" s="90"/>
      <c r="I76" s="90"/>
      <c r="J76" s="90"/>
      <c r="K76" s="90"/>
      <c r="L76" s="90"/>
      <c r="M76" s="90"/>
      <c r="S76" s="319"/>
      <c r="T76" s="319"/>
      <c r="U76" s="319"/>
      <c r="V76" s="319"/>
      <c r="W76" s="319"/>
      <c r="X76" s="319"/>
      <c r="Y76" s="319"/>
      <c r="Z76" s="319"/>
      <c r="AA76" s="319"/>
      <c r="AB76" s="319"/>
      <c r="AC76" s="319"/>
      <c r="AD76" s="319"/>
      <c r="AE76" s="319"/>
      <c r="AF76" s="319"/>
      <c r="AG76" s="319"/>
      <c r="AH76" s="319"/>
      <c r="AI76" s="319"/>
      <c r="AJ76" s="319"/>
      <c r="AK76" s="319"/>
      <c r="AL76" s="319"/>
      <c r="AM76" s="319"/>
      <c r="AN76" s="319"/>
      <c r="AO76" s="319"/>
      <c r="AP76" s="319"/>
      <c r="AQ76" s="319"/>
      <c r="AR76" s="319"/>
      <c r="AS76" s="319"/>
      <c r="AT76" s="319"/>
      <c r="AU76" s="319"/>
      <c r="AV76" s="319"/>
      <c r="AW76" s="319"/>
      <c r="AX76" s="319"/>
      <c r="AY76" s="319"/>
      <c r="AZ76" s="319"/>
      <c r="BA76" s="319"/>
      <c r="BB76" s="319"/>
      <c r="BC76" s="319"/>
      <c r="BD76" s="319"/>
      <c r="BE76" s="319"/>
      <c r="BF76" s="319"/>
      <c r="BG76" s="319"/>
      <c r="BH76" s="319"/>
      <c r="BI76" s="319"/>
      <c r="BJ76" s="319"/>
      <c r="BK76" s="319"/>
      <c r="BL76" s="319"/>
      <c r="BM76" s="319"/>
      <c r="BN76" s="319"/>
    </row>
    <row r="77" spans="1:66" hidden="1" x14ac:dyDescent="0.25">
      <c r="A77" s="64"/>
      <c r="G77" s="90"/>
      <c r="H77" s="90"/>
      <c r="I77" s="90"/>
      <c r="J77" s="90"/>
      <c r="K77" s="90"/>
      <c r="L77" s="90"/>
      <c r="M77" s="90"/>
      <c r="S77" s="319"/>
      <c r="T77" s="319"/>
      <c r="U77" s="319"/>
      <c r="V77" s="319"/>
      <c r="W77" s="319"/>
      <c r="X77" s="319"/>
      <c r="Y77" s="319"/>
      <c r="Z77" s="319"/>
      <c r="AA77" s="319"/>
      <c r="AB77" s="319"/>
      <c r="AC77" s="319"/>
      <c r="AD77" s="319"/>
      <c r="AE77" s="319"/>
      <c r="AF77" s="319"/>
      <c r="AG77" s="319"/>
      <c r="AH77" s="319"/>
      <c r="AI77" s="319"/>
      <c r="AJ77" s="319"/>
      <c r="AK77" s="319"/>
      <c r="AL77" s="319"/>
      <c r="AM77" s="319"/>
      <c r="AN77" s="319"/>
      <c r="AO77" s="319"/>
      <c r="AP77" s="319"/>
      <c r="AQ77" s="319"/>
      <c r="AR77" s="319"/>
      <c r="AS77" s="319"/>
      <c r="AT77" s="319"/>
      <c r="AU77" s="319"/>
      <c r="AV77" s="319"/>
      <c r="AW77" s="319"/>
      <c r="AX77" s="319"/>
      <c r="AY77" s="319"/>
      <c r="AZ77" s="319"/>
      <c r="BA77" s="319"/>
      <c r="BB77" s="319"/>
      <c r="BC77" s="319"/>
      <c r="BD77" s="319"/>
      <c r="BE77" s="319"/>
      <c r="BF77" s="319"/>
      <c r="BG77" s="319"/>
      <c r="BH77" s="319"/>
      <c r="BI77" s="319"/>
      <c r="BJ77" s="319"/>
      <c r="BK77" s="319"/>
      <c r="BL77" s="319"/>
      <c r="BM77" s="319"/>
      <c r="BN77" s="319"/>
    </row>
    <row r="78" spans="1:66" hidden="1" x14ac:dyDescent="0.25">
      <c r="A78" s="64"/>
      <c r="G78" s="90"/>
      <c r="H78" s="90"/>
      <c r="I78" s="90"/>
      <c r="J78" s="90"/>
      <c r="K78" s="90"/>
      <c r="L78" s="90"/>
      <c r="M78" s="90"/>
      <c r="S78" s="319"/>
      <c r="T78" s="319"/>
      <c r="U78" s="319"/>
      <c r="V78" s="319"/>
      <c r="W78" s="319"/>
      <c r="X78" s="319"/>
      <c r="Y78" s="319"/>
      <c r="Z78" s="319"/>
      <c r="AA78" s="319"/>
      <c r="AB78" s="319"/>
      <c r="AC78" s="319"/>
      <c r="AD78" s="319"/>
      <c r="AE78" s="319"/>
      <c r="AF78" s="319"/>
      <c r="AG78" s="319"/>
      <c r="AH78" s="319"/>
      <c r="AI78" s="319"/>
      <c r="AJ78" s="319"/>
      <c r="AK78" s="319"/>
      <c r="AL78" s="319"/>
      <c r="AM78" s="319"/>
      <c r="AN78" s="319"/>
      <c r="AO78" s="319"/>
      <c r="AP78" s="319"/>
      <c r="AQ78" s="319"/>
      <c r="AR78" s="319"/>
      <c r="AS78" s="319"/>
      <c r="AT78" s="319"/>
      <c r="AU78" s="319"/>
      <c r="AV78" s="319"/>
      <c r="AW78" s="319"/>
      <c r="AX78" s="319"/>
      <c r="AY78" s="319"/>
      <c r="AZ78" s="319"/>
      <c r="BA78" s="319"/>
      <c r="BB78" s="319"/>
      <c r="BC78" s="319"/>
      <c r="BD78" s="319"/>
      <c r="BE78" s="319"/>
      <c r="BF78" s="319"/>
      <c r="BG78" s="319"/>
      <c r="BH78" s="319"/>
      <c r="BI78" s="319"/>
      <c r="BJ78" s="319"/>
      <c r="BK78" s="319"/>
      <c r="BL78" s="319"/>
      <c r="BM78" s="319"/>
      <c r="BN78" s="319"/>
    </row>
    <row r="79" spans="1:66" hidden="1" x14ac:dyDescent="0.25">
      <c r="A79" s="64"/>
      <c r="G79" s="90"/>
      <c r="H79" s="90"/>
      <c r="I79" s="90"/>
      <c r="J79" s="90"/>
      <c r="K79" s="90"/>
      <c r="L79" s="90"/>
      <c r="M79" s="90"/>
      <c r="S79" s="319"/>
      <c r="T79" s="319"/>
      <c r="U79" s="319"/>
      <c r="V79" s="319"/>
      <c r="W79" s="319"/>
      <c r="X79" s="319"/>
      <c r="Y79" s="319"/>
      <c r="Z79" s="319"/>
      <c r="AA79" s="319"/>
      <c r="AB79" s="319"/>
      <c r="AC79" s="319"/>
      <c r="AD79" s="319"/>
      <c r="AE79" s="319"/>
      <c r="AF79" s="319"/>
      <c r="AG79" s="319"/>
      <c r="AH79" s="319"/>
      <c r="AI79" s="319"/>
      <c r="AJ79" s="319"/>
      <c r="AK79" s="319"/>
      <c r="AL79" s="319"/>
      <c r="AM79" s="319"/>
      <c r="AN79" s="319"/>
      <c r="AO79" s="319"/>
      <c r="AP79" s="319"/>
      <c r="AQ79" s="319"/>
      <c r="AR79" s="319"/>
      <c r="AS79" s="319"/>
      <c r="AT79" s="319"/>
      <c r="AU79" s="319"/>
      <c r="AV79" s="319"/>
      <c r="AW79" s="319"/>
      <c r="AX79" s="319"/>
      <c r="AY79" s="319"/>
      <c r="AZ79" s="319"/>
      <c r="BA79" s="319"/>
      <c r="BB79" s="319"/>
      <c r="BC79" s="319"/>
      <c r="BD79" s="319"/>
      <c r="BE79" s="319"/>
      <c r="BF79" s="319"/>
      <c r="BG79" s="319"/>
      <c r="BH79" s="319"/>
      <c r="BI79" s="319"/>
      <c r="BJ79" s="319"/>
      <c r="BK79" s="319"/>
      <c r="BL79" s="319"/>
      <c r="BM79" s="319"/>
      <c r="BN79" s="319"/>
    </row>
    <row r="80" spans="1:66" hidden="1" x14ac:dyDescent="0.25">
      <c r="A80" s="64"/>
      <c r="G80" s="90"/>
      <c r="H80" s="90"/>
      <c r="I80" s="90"/>
      <c r="J80" s="90"/>
      <c r="K80" s="90"/>
      <c r="L80" s="90"/>
      <c r="M80" s="90"/>
      <c r="S80" s="319"/>
      <c r="T80" s="319"/>
      <c r="U80" s="319"/>
      <c r="V80" s="319"/>
      <c r="W80" s="319"/>
      <c r="X80" s="319"/>
      <c r="Y80" s="319"/>
      <c r="Z80" s="319"/>
      <c r="AA80" s="319"/>
      <c r="AB80" s="319"/>
      <c r="AC80" s="319"/>
      <c r="AD80" s="319"/>
      <c r="AE80" s="319"/>
      <c r="AF80" s="319"/>
      <c r="AG80" s="319"/>
      <c r="AH80" s="319"/>
      <c r="AI80" s="319"/>
      <c r="AJ80" s="319"/>
      <c r="AK80" s="319"/>
      <c r="AL80" s="319"/>
      <c r="AM80" s="319"/>
      <c r="AN80" s="319"/>
      <c r="AO80" s="319"/>
      <c r="AP80" s="319"/>
      <c r="AQ80" s="319"/>
      <c r="AR80" s="319"/>
      <c r="AS80" s="319"/>
      <c r="AT80" s="319"/>
      <c r="AU80" s="319"/>
      <c r="AV80" s="319"/>
      <c r="AW80" s="319"/>
      <c r="AX80" s="319"/>
      <c r="AY80" s="319"/>
      <c r="AZ80" s="319"/>
      <c r="BA80" s="319"/>
      <c r="BB80" s="319"/>
      <c r="BC80" s="319"/>
      <c r="BD80" s="319"/>
      <c r="BE80" s="319"/>
      <c r="BF80" s="319"/>
      <c r="BG80" s="319"/>
      <c r="BH80" s="319"/>
      <c r="BI80" s="319"/>
      <c r="BJ80" s="319"/>
      <c r="BK80" s="319"/>
      <c r="BL80" s="319"/>
      <c r="BM80" s="319"/>
      <c r="BN80" s="319"/>
    </row>
    <row r="81" spans="1:66" hidden="1" x14ac:dyDescent="0.25">
      <c r="A81" s="64"/>
      <c r="G81" s="90"/>
      <c r="H81" s="90"/>
      <c r="I81" s="90"/>
      <c r="J81" s="90"/>
      <c r="K81" s="90"/>
      <c r="L81" s="90"/>
      <c r="M81" s="90"/>
      <c r="S81" s="319"/>
      <c r="T81" s="319"/>
      <c r="U81" s="319"/>
      <c r="V81" s="319"/>
      <c r="W81" s="319"/>
      <c r="X81" s="319"/>
      <c r="Y81" s="319"/>
      <c r="Z81" s="319"/>
      <c r="AA81" s="319"/>
      <c r="AB81" s="319"/>
      <c r="AC81" s="319"/>
      <c r="AD81" s="319"/>
      <c r="AE81" s="319"/>
      <c r="AF81" s="319"/>
      <c r="AG81" s="319"/>
      <c r="AH81" s="319"/>
      <c r="AI81" s="319"/>
      <c r="AJ81" s="319"/>
      <c r="AK81" s="319"/>
      <c r="AL81" s="319"/>
      <c r="AM81" s="319"/>
      <c r="AN81" s="319"/>
      <c r="AO81" s="319"/>
      <c r="AP81" s="319"/>
      <c r="AQ81" s="319"/>
      <c r="AR81" s="319"/>
      <c r="AS81" s="319"/>
      <c r="AT81" s="319"/>
      <c r="AU81" s="319"/>
      <c r="AV81" s="319"/>
      <c r="AW81" s="319"/>
      <c r="AX81" s="319"/>
      <c r="AY81" s="319"/>
      <c r="AZ81" s="319"/>
      <c r="BA81" s="319"/>
      <c r="BB81" s="319"/>
      <c r="BC81" s="319"/>
      <c r="BD81" s="319"/>
      <c r="BE81" s="319"/>
      <c r="BF81" s="319"/>
      <c r="BG81" s="319"/>
      <c r="BH81" s="319"/>
      <c r="BI81" s="319"/>
      <c r="BJ81" s="319"/>
      <c r="BK81" s="319"/>
      <c r="BL81" s="319"/>
      <c r="BM81" s="319"/>
      <c r="BN81" s="319"/>
    </row>
    <row r="82" spans="1:66" hidden="1" x14ac:dyDescent="0.25">
      <c r="A82" s="64"/>
      <c r="G82" s="90"/>
      <c r="H82" s="90"/>
      <c r="I82" s="90"/>
      <c r="J82" s="90"/>
      <c r="K82" s="90"/>
      <c r="L82" s="90"/>
      <c r="M82" s="90"/>
      <c r="S82" s="319"/>
      <c r="T82" s="319"/>
      <c r="U82" s="319"/>
      <c r="V82" s="319"/>
      <c r="W82" s="319"/>
      <c r="X82" s="319"/>
      <c r="Y82" s="319"/>
      <c r="Z82" s="319"/>
      <c r="AA82" s="319"/>
      <c r="AB82" s="319"/>
      <c r="AC82" s="319"/>
      <c r="AD82" s="319"/>
      <c r="AE82" s="319"/>
      <c r="AF82" s="319"/>
      <c r="AG82" s="319"/>
      <c r="AH82" s="319"/>
      <c r="AI82" s="319"/>
      <c r="AJ82" s="319"/>
      <c r="AK82" s="319"/>
      <c r="AL82" s="319"/>
      <c r="AM82" s="319"/>
      <c r="AN82" s="319"/>
      <c r="AO82" s="319"/>
      <c r="AP82" s="319"/>
      <c r="AQ82" s="319"/>
      <c r="AR82" s="319"/>
      <c r="AS82" s="319"/>
      <c r="AT82" s="319"/>
      <c r="AU82" s="319"/>
      <c r="AV82" s="319"/>
      <c r="AW82" s="319"/>
      <c r="AX82" s="319"/>
      <c r="AY82" s="319"/>
      <c r="AZ82" s="319"/>
      <c r="BA82" s="319"/>
      <c r="BB82" s="319"/>
      <c r="BC82" s="319"/>
      <c r="BD82" s="319"/>
      <c r="BE82" s="319"/>
      <c r="BF82" s="319"/>
      <c r="BG82" s="319"/>
      <c r="BH82" s="319"/>
      <c r="BI82" s="319"/>
      <c r="BJ82" s="319"/>
      <c r="BK82" s="319"/>
      <c r="BL82" s="319"/>
      <c r="BM82" s="319"/>
      <c r="BN82" s="319"/>
    </row>
    <row r="83" spans="1:66" hidden="1" x14ac:dyDescent="0.25">
      <c r="A83" s="64"/>
      <c r="G83" s="90"/>
      <c r="H83" s="90"/>
      <c r="I83" s="90"/>
      <c r="J83" s="90"/>
      <c r="K83" s="90"/>
      <c r="L83" s="90"/>
      <c r="M83" s="90"/>
      <c r="S83" s="319"/>
      <c r="T83" s="319"/>
      <c r="U83" s="319"/>
      <c r="V83" s="319"/>
      <c r="W83" s="319"/>
      <c r="X83" s="319"/>
      <c r="Y83" s="319"/>
      <c r="Z83" s="319"/>
      <c r="AA83" s="319"/>
      <c r="AB83" s="319"/>
      <c r="AC83" s="319"/>
      <c r="AD83" s="319"/>
      <c r="AE83" s="319"/>
      <c r="AF83" s="319"/>
      <c r="AG83" s="319"/>
      <c r="AH83" s="319"/>
      <c r="AI83" s="319"/>
      <c r="AJ83" s="319"/>
      <c r="AK83" s="319"/>
      <c r="AL83" s="319"/>
      <c r="AM83" s="319"/>
      <c r="AN83" s="319"/>
      <c r="AO83" s="319"/>
      <c r="AP83" s="319"/>
      <c r="AQ83" s="319"/>
      <c r="AR83" s="319"/>
      <c r="AS83" s="319"/>
      <c r="AT83" s="319"/>
      <c r="AU83" s="319"/>
      <c r="AV83" s="319"/>
      <c r="AW83" s="319"/>
      <c r="AX83" s="319"/>
      <c r="AY83" s="319"/>
      <c r="AZ83" s="319"/>
      <c r="BA83" s="319"/>
      <c r="BB83" s="319"/>
      <c r="BC83" s="319"/>
      <c r="BD83" s="319"/>
      <c r="BE83" s="319"/>
      <c r="BF83" s="319"/>
      <c r="BG83" s="319"/>
      <c r="BH83" s="319"/>
      <c r="BI83" s="319"/>
      <c r="BJ83" s="319"/>
      <c r="BK83" s="319"/>
      <c r="BL83" s="319"/>
      <c r="BM83" s="319"/>
      <c r="BN83" s="319"/>
    </row>
    <row r="84" spans="1:66" hidden="1" x14ac:dyDescent="0.25">
      <c r="A84" s="64"/>
      <c r="G84" s="90"/>
      <c r="H84" s="90"/>
      <c r="I84" s="90"/>
      <c r="J84" s="90"/>
      <c r="K84" s="90"/>
      <c r="L84" s="90"/>
      <c r="M84" s="90"/>
      <c r="S84" s="319"/>
      <c r="T84" s="319"/>
      <c r="U84" s="319"/>
      <c r="V84" s="319"/>
      <c r="W84" s="319"/>
      <c r="X84" s="319"/>
      <c r="Y84" s="319"/>
      <c r="Z84" s="319"/>
      <c r="AA84" s="319"/>
      <c r="AB84" s="319"/>
      <c r="AC84" s="319"/>
      <c r="AD84" s="319"/>
      <c r="AE84" s="319"/>
      <c r="AF84" s="319"/>
      <c r="AG84" s="319"/>
      <c r="AH84" s="319"/>
      <c r="AI84" s="319"/>
      <c r="AJ84" s="319"/>
      <c r="AK84" s="319"/>
      <c r="AL84" s="319"/>
      <c r="AM84" s="319"/>
      <c r="AN84" s="319"/>
      <c r="AO84" s="319"/>
      <c r="AP84" s="319"/>
      <c r="AQ84" s="319"/>
      <c r="AR84" s="319"/>
      <c r="AS84" s="319"/>
      <c r="AT84" s="319"/>
      <c r="AU84" s="319"/>
      <c r="AV84" s="319"/>
      <c r="AW84" s="319"/>
      <c r="AX84" s="319"/>
      <c r="AY84" s="319"/>
      <c r="AZ84" s="319"/>
      <c r="BA84" s="319"/>
      <c r="BB84" s="319"/>
      <c r="BC84" s="319"/>
      <c r="BD84" s="319"/>
      <c r="BE84" s="319"/>
      <c r="BF84" s="319"/>
      <c r="BG84" s="319"/>
      <c r="BH84" s="319"/>
      <c r="BI84" s="319"/>
      <c r="BJ84" s="319"/>
      <c r="BK84" s="319"/>
      <c r="BL84" s="319"/>
      <c r="BM84" s="319"/>
      <c r="BN84" s="319"/>
    </row>
    <row r="85" spans="1:66" hidden="1" x14ac:dyDescent="0.25">
      <c r="A85" s="311"/>
      <c r="G85" s="90"/>
      <c r="H85" s="90"/>
      <c r="I85" s="90"/>
      <c r="J85" s="90"/>
      <c r="K85" s="90"/>
      <c r="L85" s="90"/>
      <c r="M85" s="90"/>
      <c r="S85" s="319"/>
      <c r="T85" s="319"/>
      <c r="U85" s="319"/>
      <c r="V85" s="319"/>
      <c r="W85" s="319"/>
      <c r="X85" s="319"/>
      <c r="Y85" s="319"/>
      <c r="Z85" s="319"/>
      <c r="AA85" s="319"/>
      <c r="AB85" s="319"/>
      <c r="AC85" s="319"/>
      <c r="AD85" s="319"/>
      <c r="AE85" s="319"/>
      <c r="AF85" s="319"/>
      <c r="AG85" s="319"/>
      <c r="AH85" s="319"/>
      <c r="AI85" s="319"/>
      <c r="AJ85" s="319"/>
      <c r="AK85" s="319"/>
      <c r="AL85" s="319"/>
      <c r="AM85" s="319"/>
      <c r="AN85" s="319"/>
      <c r="AO85" s="319"/>
      <c r="AP85" s="319"/>
      <c r="AQ85" s="319"/>
      <c r="AR85" s="319"/>
      <c r="AS85" s="319"/>
      <c r="AT85" s="319"/>
      <c r="AU85" s="319"/>
      <c r="AV85" s="319"/>
      <c r="AW85" s="319"/>
      <c r="AX85" s="319"/>
      <c r="AY85" s="319"/>
      <c r="AZ85" s="319"/>
      <c r="BA85" s="319"/>
      <c r="BB85" s="319"/>
      <c r="BC85" s="319"/>
      <c r="BD85" s="319"/>
      <c r="BE85" s="319"/>
      <c r="BF85" s="319"/>
      <c r="BG85" s="319"/>
      <c r="BH85" s="319"/>
      <c r="BI85" s="319"/>
      <c r="BJ85" s="319"/>
      <c r="BK85" s="319"/>
      <c r="BL85" s="319"/>
      <c r="BM85" s="319"/>
      <c r="BN85" s="319"/>
    </row>
    <row r="86" spans="1:66" hidden="1" x14ac:dyDescent="0.25">
      <c r="A86" s="64"/>
      <c r="G86" s="90"/>
      <c r="H86" s="90"/>
      <c r="I86" s="90"/>
      <c r="J86" s="90"/>
      <c r="K86" s="90"/>
      <c r="L86" s="90"/>
      <c r="M86" s="90"/>
      <c r="S86" s="319"/>
      <c r="T86" s="319"/>
      <c r="U86" s="319"/>
      <c r="V86" s="319"/>
      <c r="W86" s="319"/>
      <c r="X86" s="319"/>
      <c r="Y86" s="319"/>
      <c r="Z86" s="319"/>
      <c r="AA86" s="319"/>
      <c r="AB86" s="319"/>
      <c r="AC86" s="319"/>
      <c r="AD86" s="319"/>
      <c r="AE86" s="319"/>
      <c r="AF86" s="319"/>
      <c r="AG86" s="319"/>
      <c r="AH86" s="319"/>
      <c r="AI86" s="319"/>
      <c r="AJ86" s="319"/>
      <c r="AK86" s="319"/>
      <c r="AL86" s="319"/>
      <c r="AM86" s="319"/>
      <c r="AN86" s="319"/>
      <c r="AO86" s="319"/>
      <c r="AP86" s="319"/>
      <c r="AQ86" s="319"/>
      <c r="AR86" s="319"/>
      <c r="AS86" s="319"/>
      <c r="AT86" s="319"/>
      <c r="AU86" s="319"/>
      <c r="AV86" s="319"/>
      <c r="AW86" s="319"/>
      <c r="AX86" s="319"/>
      <c r="AY86" s="319"/>
      <c r="AZ86" s="319"/>
      <c r="BA86" s="319"/>
      <c r="BB86" s="319"/>
      <c r="BC86" s="319"/>
      <c r="BD86" s="319"/>
      <c r="BE86" s="319"/>
      <c r="BF86" s="319"/>
      <c r="BG86" s="319"/>
      <c r="BH86" s="319"/>
      <c r="BI86" s="319"/>
      <c r="BJ86" s="319"/>
      <c r="BK86" s="319"/>
      <c r="BL86" s="319"/>
      <c r="BM86" s="319"/>
      <c r="BN86" s="319"/>
    </row>
    <row r="87" spans="1:66" hidden="1" x14ac:dyDescent="0.25">
      <c r="A87" s="64"/>
      <c r="G87" s="90"/>
      <c r="H87" s="90"/>
      <c r="I87" s="90"/>
      <c r="J87" s="90"/>
      <c r="K87" s="90"/>
      <c r="L87" s="90"/>
      <c r="M87" s="90"/>
      <c r="S87" s="319"/>
      <c r="T87" s="319"/>
      <c r="U87" s="319"/>
      <c r="V87" s="319"/>
      <c r="W87" s="319"/>
      <c r="X87" s="319"/>
      <c r="Y87" s="319"/>
      <c r="Z87" s="319"/>
      <c r="AA87" s="319"/>
      <c r="AB87" s="319"/>
      <c r="AC87" s="319"/>
      <c r="AD87" s="319"/>
      <c r="AE87" s="319"/>
      <c r="AF87" s="319"/>
      <c r="AG87" s="319"/>
      <c r="AH87" s="319"/>
      <c r="AI87" s="319"/>
      <c r="AJ87" s="319"/>
      <c r="AK87" s="319"/>
      <c r="AL87" s="319"/>
      <c r="AM87" s="319"/>
      <c r="AN87" s="319"/>
      <c r="AO87" s="319"/>
      <c r="AP87" s="319"/>
      <c r="AQ87" s="319"/>
      <c r="AR87" s="319"/>
      <c r="AS87" s="319"/>
      <c r="AT87" s="319"/>
      <c r="AU87" s="319"/>
      <c r="AV87" s="319"/>
      <c r="AW87" s="319"/>
      <c r="AX87" s="319"/>
      <c r="AY87" s="319"/>
      <c r="AZ87" s="319"/>
      <c r="BA87" s="319"/>
      <c r="BB87" s="319"/>
      <c r="BC87" s="319"/>
      <c r="BD87" s="319"/>
      <c r="BE87" s="319"/>
      <c r="BF87" s="319"/>
      <c r="BG87" s="319"/>
      <c r="BH87" s="319"/>
      <c r="BI87" s="319"/>
      <c r="BJ87" s="319"/>
      <c r="BK87" s="319"/>
      <c r="BL87" s="319"/>
      <c r="BM87" s="319"/>
      <c r="BN87" s="319"/>
    </row>
    <row r="88" spans="1:66" x14ac:dyDescent="0.25">
      <c r="A88" s="64"/>
      <c r="G88" s="90"/>
      <c r="H88" s="90"/>
      <c r="I88" s="90"/>
      <c r="J88" s="90"/>
      <c r="K88" s="90"/>
      <c r="L88" s="90"/>
      <c r="M88" s="90"/>
      <c r="S88" s="319"/>
      <c r="T88" s="319"/>
      <c r="U88" s="319"/>
      <c r="V88" s="319"/>
      <c r="W88" s="319"/>
      <c r="X88" s="319"/>
      <c r="Y88" s="319"/>
      <c r="Z88" s="319"/>
      <c r="AA88" s="319"/>
      <c r="AB88" s="319"/>
      <c r="AC88" s="319"/>
      <c r="AD88" s="319"/>
      <c r="AE88" s="319"/>
      <c r="AF88" s="319"/>
      <c r="AG88" s="319"/>
      <c r="AH88" s="319"/>
      <c r="AI88" s="319"/>
      <c r="AJ88" s="319"/>
      <c r="AK88" s="319"/>
      <c r="AL88" s="319"/>
      <c r="AM88" s="319"/>
      <c r="AN88" s="319"/>
      <c r="AO88" s="319"/>
      <c r="AP88" s="319"/>
      <c r="AQ88" s="319"/>
      <c r="AR88" s="319"/>
      <c r="AS88" s="319"/>
      <c r="AT88" s="319"/>
      <c r="AU88" s="319"/>
      <c r="AV88" s="319"/>
      <c r="AW88" s="319"/>
      <c r="AX88" s="319"/>
      <c r="AY88" s="319"/>
      <c r="AZ88" s="319"/>
      <c r="BA88" s="319"/>
      <c r="BB88" s="319"/>
      <c r="BC88" s="319"/>
      <c r="BD88" s="319"/>
      <c r="BE88" s="319"/>
      <c r="BF88" s="319"/>
      <c r="BG88" s="319"/>
      <c r="BH88" s="319"/>
      <c r="BI88" s="319"/>
      <c r="BJ88" s="319"/>
      <c r="BK88" s="319"/>
      <c r="BL88" s="319"/>
      <c r="BM88" s="319"/>
      <c r="BN88" s="319"/>
    </row>
    <row r="89" spans="1:66" hidden="1" x14ac:dyDescent="0.25">
      <c r="A89" s="64"/>
      <c r="G89" s="90"/>
      <c r="H89" s="90"/>
      <c r="I89" s="90"/>
      <c r="J89" s="90"/>
      <c r="K89" s="90"/>
      <c r="L89" s="90"/>
      <c r="M89" s="90"/>
      <c r="S89" s="319"/>
      <c r="T89" s="319"/>
      <c r="U89" s="319"/>
      <c r="V89" s="319"/>
      <c r="W89" s="319"/>
      <c r="X89" s="319"/>
      <c r="Y89" s="319"/>
      <c r="Z89" s="319"/>
      <c r="AA89" s="319"/>
      <c r="AB89" s="319"/>
      <c r="AC89" s="319"/>
      <c r="AD89" s="319"/>
      <c r="AE89" s="319"/>
      <c r="AF89" s="319"/>
      <c r="AG89" s="319"/>
      <c r="AH89" s="319"/>
      <c r="AI89" s="319"/>
      <c r="AJ89" s="319"/>
      <c r="AK89" s="319"/>
      <c r="AL89" s="319"/>
      <c r="AM89" s="319"/>
      <c r="AN89" s="319"/>
      <c r="AO89" s="319"/>
      <c r="AP89" s="319"/>
      <c r="AQ89" s="319"/>
      <c r="AR89" s="319"/>
      <c r="AS89" s="319"/>
      <c r="AT89" s="319"/>
      <c r="AU89" s="319"/>
      <c r="AV89" s="319"/>
      <c r="AW89" s="319"/>
      <c r="AX89" s="319"/>
      <c r="AY89" s="319"/>
      <c r="AZ89" s="319"/>
      <c r="BA89" s="319"/>
      <c r="BB89" s="319"/>
      <c r="BC89" s="319"/>
      <c r="BD89" s="319"/>
      <c r="BE89" s="319"/>
      <c r="BF89" s="319"/>
      <c r="BG89" s="319"/>
      <c r="BH89" s="319"/>
      <c r="BI89" s="319"/>
      <c r="BJ89" s="319"/>
      <c r="BK89" s="319"/>
      <c r="BL89" s="319"/>
      <c r="BM89" s="319"/>
      <c r="BN89" s="319"/>
    </row>
    <row r="90" spans="1:66" hidden="1" x14ac:dyDescent="0.25">
      <c r="A90" s="64"/>
      <c r="G90" s="90"/>
      <c r="H90" s="90"/>
      <c r="I90" s="90"/>
      <c r="J90" s="90"/>
      <c r="K90" s="90"/>
      <c r="L90" s="90"/>
      <c r="M90" s="90"/>
      <c r="S90" s="319"/>
      <c r="T90" s="319"/>
      <c r="U90" s="319"/>
      <c r="V90" s="319"/>
      <c r="W90" s="319"/>
      <c r="X90" s="319"/>
      <c r="Y90" s="319"/>
      <c r="Z90" s="319"/>
      <c r="AA90" s="319"/>
      <c r="AB90" s="319"/>
      <c r="AC90" s="319"/>
      <c r="AD90" s="319"/>
      <c r="AE90" s="319"/>
      <c r="AF90" s="319"/>
      <c r="AG90" s="319"/>
      <c r="AH90" s="319"/>
      <c r="AI90" s="319"/>
      <c r="AJ90" s="319"/>
      <c r="AK90" s="319"/>
      <c r="AL90" s="319"/>
      <c r="AM90" s="319"/>
      <c r="AN90" s="319"/>
      <c r="AO90" s="319"/>
      <c r="AP90" s="319"/>
      <c r="AQ90" s="319"/>
      <c r="AR90" s="319"/>
      <c r="AS90" s="319"/>
      <c r="AT90" s="319"/>
      <c r="AU90" s="319"/>
      <c r="AV90" s="319"/>
      <c r="AW90" s="319"/>
      <c r="AX90" s="319"/>
      <c r="AY90" s="319"/>
      <c r="AZ90" s="319"/>
      <c r="BA90" s="319"/>
      <c r="BB90" s="319"/>
      <c r="BC90" s="319"/>
      <c r="BD90" s="319"/>
      <c r="BE90" s="319"/>
      <c r="BF90" s="319"/>
      <c r="BG90" s="319"/>
      <c r="BH90" s="319"/>
      <c r="BI90" s="319"/>
      <c r="BJ90" s="319"/>
      <c r="BK90" s="319"/>
      <c r="BL90" s="319"/>
      <c r="BM90" s="319"/>
      <c r="BN90" s="319"/>
    </row>
    <row r="91" spans="1:66" hidden="1" x14ac:dyDescent="0.25">
      <c r="A91" s="64"/>
      <c r="G91" s="90"/>
      <c r="H91" s="90"/>
      <c r="I91" s="90"/>
      <c r="J91" s="90"/>
      <c r="K91" s="90"/>
      <c r="L91" s="90"/>
      <c r="M91" s="90"/>
      <c r="S91" s="319"/>
      <c r="T91" s="319"/>
      <c r="U91" s="319"/>
      <c r="V91" s="319"/>
      <c r="W91" s="319"/>
      <c r="X91" s="319"/>
      <c r="Y91" s="319"/>
      <c r="Z91" s="319"/>
      <c r="AA91" s="319"/>
      <c r="AB91" s="319"/>
      <c r="AC91" s="319"/>
      <c r="AD91" s="319"/>
      <c r="AE91" s="319"/>
      <c r="AF91" s="319"/>
      <c r="AG91" s="319"/>
      <c r="AH91" s="319"/>
      <c r="AI91" s="319"/>
      <c r="AJ91" s="319"/>
      <c r="AK91" s="319"/>
      <c r="AL91" s="319"/>
      <c r="AM91" s="319"/>
      <c r="AN91" s="319"/>
      <c r="AO91" s="319"/>
      <c r="AP91" s="319"/>
      <c r="AQ91" s="319"/>
      <c r="AR91" s="319"/>
      <c r="AS91" s="319"/>
      <c r="AT91" s="319"/>
      <c r="AU91" s="319"/>
      <c r="AV91" s="319"/>
      <c r="AW91" s="319"/>
      <c r="AX91" s="319"/>
      <c r="AY91" s="319"/>
      <c r="AZ91" s="319"/>
      <c r="BA91" s="319"/>
      <c r="BB91" s="319"/>
      <c r="BC91" s="319"/>
      <c r="BD91" s="319"/>
      <c r="BE91" s="319"/>
      <c r="BF91" s="319"/>
      <c r="BG91" s="319"/>
      <c r="BH91" s="319"/>
      <c r="BI91" s="319"/>
      <c r="BJ91" s="319"/>
      <c r="BK91" s="319"/>
      <c r="BL91" s="319"/>
      <c r="BM91" s="319"/>
      <c r="BN91" s="319"/>
    </row>
    <row r="92" spans="1:66" hidden="1" x14ac:dyDescent="0.25">
      <c r="A92" s="64"/>
      <c r="G92" s="90"/>
      <c r="H92" s="90"/>
      <c r="I92" s="90"/>
      <c r="J92" s="90"/>
      <c r="K92" s="90"/>
      <c r="L92" s="90"/>
      <c r="M92" s="90"/>
      <c r="S92" s="319"/>
      <c r="T92" s="319"/>
      <c r="U92" s="319"/>
      <c r="V92" s="319"/>
      <c r="W92" s="319"/>
      <c r="X92" s="319"/>
      <c r="Y92" s="319"/>
      <c r="Z92" s="319"/>
      <c r="AA92" s="319"/>
      <c r="AB92" s="319"/>
      <c r="AC92" s="319"/>
      <c r="AD92" s="319"/>
      <c r="AE92" s="319"/>
      <c r="AF92" s="319"/>
      <c r="AG92" s="319"/>
      <c r="AH92" s="319"/>
      <c r="AI92" s="319"/>
      <c r="AJ92" s="319"/>
      <c r="AK92" s="319"/>
      <c r="AL92" s="319"/>
      <c r="AM92" s="319"/>
      <c r="AN92" s="319"/>
      <c r="AO92" s="319"/>
      <c r="AP92" s="319"/>
      <c r="AQ92" s="319"/>
      <c r="AR92" s="319"/>
      <c r="AS92" s="319"/>
      <c r="AT92" s="319"/>
      <c r="AU92" s="319"/>
      <c r="AV92" s="319"/>
      <c r="AW92" s="319"/>
      <c r="AX92" s="319"/>
      <c r="AY92" s="319"/>
      <c r="AZ92" s="319"/>
      <c r="BA92" s="319"/>
      <c r="BB92" s="319"/>
      <c r="BC92" s="319"/>
      <c r="BD92" s="319"/>
      <c r="BE92" s="319"/>
      <c r="BF92" s="319"/>
      <c r="BG92" s="319"/>
      <c r="BH92" s="319"/>
      <c r="BI92" s="319"/>
      <c r="BJ92" s="319"/>
      <c r="BK92" s="319"/>
      <c r="BL92" s="319"/>
      <c r="BM92" s="319"/>
      <c r="BN92" s="319"/>
    </row>
    <row r="93" spans="1:66" hidden="1" x14ac:dyDescent="0.25">
      <c r="A93" s="64"/>
      <c r="G93" s="90"/>
      <c r="H93" s="90"/>
      <c r="I93" s="90"/>
      <c r="J93" s="90"/>
      <c r="K93" s="90"/>
      <c r="L93" s="90"/>
      <c r="M93" s="90"/>
      <c r="S93" s="319"/>
      <c r="T93" s="319"/>
      <c r="U93" s="319"/>
      <c r="V93" s="319"/>
      <c r="W93" s="319"/>
      <c r="X93" s="319"/>
      <c r="Y93" s="319"/>
      <c r="Z93" s="319"/>
      <c r="AA93" s="319"/>
      <c r="AB93" s="319"/>
      <c r="AC93" s="319"/>
      <c r="AD93" s="319"/>
      <c r="AE93" s="319"/>
      <c r="AF93" s="319"/>
      <c r="AG93" s="319"/>
      <c r="AH93" s="319"/>
      <c r="AI93" s="319"/>
      <c r="AJ93" s="319"/>
      <c r="AK93" s="319"/>
      <c r="AL93" s="319"/>
      <c r="AM93" s="319"/>
      <c r="AN93" s="319"/>
      <c r="AO93" s="319"/>
      <c r="AP93" s="319"/>
      <c r="AQ93" s="319"/>
      <c r="AR93" s="319"/>
      <c r="AS93" s="319"/>
      <c r="AT93" s="319"/>
      <c r="AU93" s="319"/>
      <c r="AV93" s="319"/>
      <c r="AW93" s="319"/>
      <c r="AX93" s="319"/>
      <c r="AY93" s="319"/>
      <c r="AZ93" s="319"/>
      <c r="BA93" s="319"/>
      <c r="BB93" s="319"/>
      <c r="BC93" s="319"/>
      <c r="BD93" s="319"/>
      <c r="BE93" s="319"/>
      <c r="BF93" s="319"/>
      <c r="BG93" s="319"/>
      <c r="BH93" s="319"/>
      <c r="BI93" s="319"/>
      <c r="BJ93" s="319"/>
      <c r="BK93" s="319"/>
      <c r="BL93" s="319"/>
      <c r="BM93" s="319"/>
      <c r="BN93" s="319"/>
    </row>
    <row r="94" spans="1:66" hidden="1" x14ac:dyDescent="0.25">
      <c r="A94" s="312"/>
      <c r="B94" s="331"/>
      <c r="G94" s="90"/>
      <c r="H94" s="90"/>
      <c r="I94" s="90"/>
      <c r="J94" s="90"/>
      <c r="K94" s="90"/>
      <c r="L94" s="90"/>
      <c r="M94" s="90"/>
      <c r="S94" s="319"/>
      <c r="T94" s="319"/>
      <c r="U94" s="319"/>
      <c r="V94" s="319"/>
      <c r="W94" s="319"/>
      <c r="X94" s="319"/>
      <c r="Y94" s="319"/>
      <c r="Z94" s="319"/>
      <c r="AA94" s="319"/>
      <c r="AB94" s="319"/>
      <c r="AC94" s="319"/>
      <c r="AD94" s="319"/>
      <c r="AE94" s="319"/>
      <c r="AF94" s="319"/>
      <c r="AG94" s="319"/>
      <c r="AH94" s="319"/>
      <c r="AI94" s="319"/>
      <c r="AJ94" s="319"/>
      <c r="AK94" s="319"/>
      <c r="AL94" s="319"/>
      <c r="AM94" s="319"/>
      <c r="AN94" s="319"/>
      <c r="AO94" s="319"/>
      <c r="AP94" s="319"/>
      <c r="AQ94" s="319"/>
      <c r="AR94" s="319"/>
      <c r="AS94" s="319"/>
      <c r="AT94" s="319"/>
      <c r="AU94" s="319"/>
      <c r="AV94" s="319"/>
      <c r="AW94" s="319"/>
      <c r="AX94" s="319"/>
      <c r="AY94" s="319"/>
      <c r="AZ94" s="319"/>
      <c r="BA94" s="319"/>
      <c r="BB94" s="319"/>
      <c r="BC94" s="319"/>
      <c r="BD94" s="319"/>
      <c r="BE94" s="319"/>
      <c r="BF94" s="319"/>
      <c r="BG94" s="319"/>
      <c r="BH94" s="319"/>
      <c r="BI94" s="319"/>
      <c r="BJ94" s="319"/>
      <c r="BK94" s="319"/>
      <c r="BL94" s="319"/>
      <c r="BM94" s="319"/>
      <c r="BN94" s="319"/>
    </row>
    <row r="95" spans="1:66" x14ac:dyDescent="0.25">
      <c r="A95" s="312"/>
      <c r="B95" s="331"/>
      <c r="G95" s="90"/>
      <c r="H95" s="90"/>
      <c r="I95" s="90"/>
      <c r="J95" s="90"/>
      <c r="K95" s="90"/>
      <c r="L95" s="90"/>
      <c r="M95" s="90"/>
      <c r="S95" s="319"/>
      <c r="T95" s="319"/>
      <c r="U95" s="319"/>
      <c r="V95" s="319"/>
      <c r="W95" s="319"/>
      <c r="X95" s="319"/>
      <c r="Y95" s="319"/>
      <c r="Z95" s="319"/>
      <c r="AA95" s="319"/>
      <c r="AB95" s="319"/>
      <c r="AC95" s="319"/>
      <c r="AD95" s="319"/>
      <c r="AE95" s="319"/>
      <c r="AF95" s="319"/>
      <c r="AG95" s="319"/>
      <c r="AH95" s="319"/>
      <c r="AI95" s="319"/>
      <c r="AJ95" s="319"/>
      <c r="AK95" s="319"/>
      <c r="AL95" s="319"/>
      <c r="AM95" s="319"/>
      <c r="AN95" s="319"/>
      <c r="AO95" s="319"/>
      <c r="AP95" s="319"/>
      <c r="AQ95" s="319"/>
      <c r="AR95" s="319"/>
      <c r="AS95" s="319"/>
      <c r="AT95" s="319"/>
      <c r="AU95" s="319"/>
      <c r="AV95" s="319"/>
      <c r="AW95" s="319"/>
      <c r="AX95" s="319"/>
      <c r="AY95" s="319"/>
      <c r="AZ95" s="319"/>
      <c r="BA95" s="319"/>
      <c r="BB95" s="319"/>
      <c r="BC95" s="319"/>
      <c r="BD95" s="319"/>
      <c r="BE95" s="319"/>
      <c r="BF95" s="319"/>
      <c r="BG95" s="319"/>
      <c r="BH95" s="319"/>
      <c r="BI95" s="319"/>
      <c r="BJ95" s="319"/>
      <c r="BK95" s="319"/>
      <c r="BL95" s="319"/>
      <c r="BM95" s="319"/>
      <c r="BN95" s="319"/>
    </row>
    <row r="96" spans="1:66" hidden="1" x14ac:dyDescent="0.25">
      <c r="A96" s="312"/>
      <c r="B96" s="331"/>
      <c r="G96" s="90"/>
      <c r="H96" s="90"/>
      <c r="I96" s="90"/>
      <c r="J96" s="90"/>
      <c r="K96" s="90"/>
      <c r="L96" s="90"/>
      <c r="M96" s="90"/>
      <c r="S96" s="319"/>
      <c r="T96" s="319"/>
      <c r="U96" s="319"/>
      <c r="V96" s="319"/>
      <c r="W96" s="319"/>
      <c r="X96" s="319"/>
      <c r="Y96" s="319"/>
      <c r="Z96" s="319"/>
      <c r="AA96" s="319"/>
      <c r="AB96" s="319"/>
      <c r="AC96" s="319"/>
      <c r="AD96" s="319"/>
      <c r="AE96" s="319"/>
      <c r="AF96" s="319"/>
      <c r="AG96" s="319"/>
      <c r="AH96" s="319"/>
      <c r="AI96" s="319"/>
      <c r="AJ96" s="319"/>
      <c r="AK96" s="319"/>
      <c r="AL96" s="319"/>
      <c r="AM96" s="319"/>
      <c r="AN96" s="319"/>
      <c r="AO96" s="319"/>
      <c r="AP96" s="319"/>
      <c r="AQ96" s="319"/>
      <c r="AR96" s="319"/>
      <c r="AS96" s="319"/>
      <c r="AT96" s="319"/>
      <c r="AU96" s="319"/>
      <c r="AV96" s="319"/>
      <c r="AW96" s="319"/>
      <c r="AX96" s="319"/>
      <c r="AY96" s="319"/>
      <c r="AZ96" s="319"/>
      <c r="BA96" s="319"/>
      <c r="BB96" s="319"/>
      <c r="BC96" s="319"/>
      <c r="BD96" s="319"/>
      <c r="BE96" s="319"/>
      <c r="BF96" s="319"/>
      <c r="BG96" s="319"/>
      <c r="BH96" s="319"/>
      <c r="BI96" s="319"/>
      <c r="BJ96" s="319"/>
      <c r="BK96" s="319"/>
      <c r="BL96" s="319"/>
      <c r="BM96" s="319"/>
      <c r="BN96" s="319"/>
    </row>
    <row r="97" spans="1:66" x14ac:dyDescent="0.25">
      <c r="A97" s="64"/>
      <c r="G97" s="90"/>
      <c r="H97" s="90"/>
      <c r="I97" s="90"/>
      <c r="J97" s="90"/>
      <c r="K97" s="90"/>
      <c r="L97" s="90"/>
      <c r="M97" s="90"/>
      <c r="S97" s="319"/>
      <c r="T97" s="319"/>
      <c r="U97" s="319"/>
      <c r="V97" s="319"/>
      <c r="W97" s="319"/>
      <c r="X97" s="319"/>
      <c r="Y97" s="319"/>
      <c r="Z97" s="319"/>
      <c r="AA97" s="319"/>
      <c r="AB97" s="319"/>
      <c r="AC97" s="319"/>
      <c r="AD97" s="319"/>
      <c r="AE97" s="319"/>
      <c r="AF97" s="319"/>
      <c r="AG97" s="319"/>
      <c r="AH97" s="319"/>
      <c r="AI97" s="319"/>
      <c r="AJ97" s="319"/>
      <c r="AK97" s="319"/>
      <c r="AL97" s="319"/>
      <c r="AM97" s="319"/>
      <c r="AN97" s="319"/>
      <c r="AO97" s="319"/>
      <c r="AP97" s="319"/>
      <c r="AQ97" s="319"/>
      <c r="AR97" s="319"/>
      <c r="AS97" s="319"/>
      <c r="AT97" s="319"/>
      <c r="AU97" s="319"/>
      <c r="AV97" s="319"/>
      <c r="AW97" s="319"/>
      <c r="AX97" s="319"/>
      <c r="AY97" s="319"/>
      <c r="AZ97" s="319"/>
      <c r="BA97" s="319"/>
      <c r="BB97" s="319"/>
      <c r="BC97" s="319"/>
      <c r="BD97" s="319"/>
      <c r="BE97" s="319"/>
      <c r="BF97" s="319"/>
      <c r="BG97" s="319"/>
      <c r="BH97" s="319"/>
      <c r="BI97" s="319"/>
      <c r="BJ97" s="319"/>
      <c r="BK97" s="319"/>
      <c r="BL97" s="319"/>
      <c r="BM97" s="319"/>
      <c r="BN97" s="319"/>
    </row>
    <row r="98" spans="1:66" hidden="1" x14ac:dyDescent="0.25">
      <c r="A98" s="64"/>
      <c r="G98" s="90"/>
      <c r="H98" s="90"/>
      <c r="I98" s="90"/>
      <c r="J98" s="90"/>
      <c r="K98" s="90"/>
      <c r="L98" s="90"/>
      <c r="M98" s="90"/>
      <c r="S98" s="319"/>
      <c r="T98" s="319"/>
      <c r="U98" s="319"/>
      <c r="V98" s="319"/>
      <c r="W98" s="319"/>
      <c r="X98" s="319"/>
      <c r="Y98" s="319"/>
      <c r="Z98" s="319"/>
      <c r="AA98" s="319"/>
      <c r="AB98" s="319"/>
      <c r="AC98" s="319"/>
      <c r="AD98" s="319"/>
      <c r="AE98" s="319"/>
      <c r="AF98" s="319"/>
      <c r="AG98" s="319"/>
      <c r="AH98" s="319"/>
      <c r="AI98" s="319"/>
      <c r="AJ98" s="319"/>
      <c r="AK98" s="319"/>
      <c r="AL98" s="319"/>
      <c r="AM98" s="319"/>
      <c r="AN98" s="319"/>
      <c r="AO98" s="319"/>
      <c r="AP98" s="319"/>
      <c r="AQ98" s="319"/>
      <c r="AR98" s="319"/>
      <c r="AS98" s="319"/>
      <c r="AT98" s="319"/>
      <c r="AU98" s="319"/>
      <c r="AV98" s="319"/>
      <c r="AW98" s="319"/>
      <c r="AX98" s="319"/>
      <c r="AY98" s="319"/>
      <c r="AZ98" s="319"/>
      <c r="BA98" s="319"/>
      <c r="BB98" s="319"/>
      <c r="BC98" s="319"/>
      <c r="BD98" s="319"/>
      <c r="BE98" s="319"/>
      <c r="BF98" s="319"/>
      <c r="BG98" s="319"/>
      <c r="BH98" s="319"/>
      <c r="BI98" s="319"/>
      <c r="BJ98" s="319"/>
      <c r="BK98" s="319"/>
      <c r="BL98" s="319"/>
      <c r="BM98" s="319"/>
      <c r="BN98" s="319"/>
    </row>
    <row r="99" spans="1:66" hidden="1" x14ac:dyDescent="0.25">
      <c r="A99" s="64"/>
      <c r="G99" s="90"/>
      <c r="H99" s="90"/>
      <c r="I99" s="90"/>
      <c r="J99" s="90"/>
      <c r="K99" s="90"/>
      <c r="L99" s="90"/>
      <c r="M99" s="90"/>
      <c r="S99" s="319"/>
      <c r="T99" s="319"/>
      <c r="U99" s="319"/>
      <c r="V99" s="319"/>
      <c r="W99" s="319"/>
      <c r="X99" s="319"/>
      <c r="Y99" s="319"/>
      <c r="Z99" s="319"/>
      <c r="AA99" s="319"/>
      <c r="AB99" s="319"/>
      <c r="AC99" s="319"/>
      <c r="AD99" s="319"/>
      <c r="AE99" s="319"/>
      <c r="AF99" s="319"/>
      <c r="AG99" s="319"/>
      <c r="AH99" s="319"/>
      <c r="AI99" s="319"/>
      <c r="AJ99" s="319"/>
      <c r="AK99" s="319"/>
      <c r="AL99" s="319"/>
      <c r="AM99" s="319"/>
      <c r="AN99" s="319"/>
      <c r="AO99" s="319"/>
      <c r="AP99" s="319"/>
      <c r="AQ99" s="319"/>
      <c r="AR99" s="319"/>
      <c r="AS99" s="319"/>
      <c r="AT99" s="319"/>
      <c r="AU99" s="319"/>
      <c r="AV99" s="319"/>
      <c r="AW99" s="319"/>
      <c r="AX99" s="319"/>
      <c r="AY99" s="319"/>
      <c r="AZ99" s="319"/>
      <c r="BA99" s="319"/>
      <c r="BB99" s="319"/>
      <c r="BC99" s="319"/>
      <c r="BD99" s="319"/>
      <c r="BE99" s="319"/>
      <c r="BF99" s="319"/>
      <c r="BG99" s="319"/>
      <c r="BH99" s="319"/>
      <c r="BI99" s="319"/>
      <c r="BJ99" s="319"/>
      <c r="BK99" s="319"/>
      <c r="BL99" s="319"/>
      <c r="BM99" s="319"/>
      <c r="BN99" s="319"/>
    </row>
    <row r="100" spans="1:66" hidden="1" x14ac:dyDescent="0.25">
      <c r="A100" s="64"/>
      <c r="G100" s="90"/>
      <c r="H100" s="90"/>
      <c r="I100" s="90"/>
      <c r="J100" s="90"/>
      <c r="K100" s="90"/>
      <c r="L100" s="90"/>
      <c r="M100" s="90"/>
      <c r="S100" s="319"/>
      <c r="T100" s="319"/>
      <c r="U100" s="319"/>
      <c r="V100" s="319"/>
      <c r="W100" s="319"/>
      <c r="X100" s="319"/>
      <c r="Y100" s="319"/>
      <c r="Z100" s="319"/>
      <c r="AA100" s="319"/>
      <c r="AB100" s="319"/>
      <c r="AC100" s="319"/>
      <c r="AD100" s="319"/>
      <c r="AE100" s="319"/>
      <c r="AF100" s="319"/>
      <c r="AG100" s="319"/>
      <c r="AH100" s="319"/>
      <c r="AI100" s="319"/>
      <c r="AJ100" s="319"/>
      <c r="AK100" s="319"/>
      <c r="AL100" s="319"/>
      <c r="AM100" s="319"/>
      <c r="AN100" s="319"/>
      <c r="AO100" s="319"/>
      <c r="AP100" s="319"/>
      <c r="AQ100" s="319"/>
      <c r="AR100" s="319"/>
      <c r="AS100" s="319"/>
      <c r="AT100" s="319"/>
      <c r="AU100" s="319"/>
      <c r="AV100" s="319"/>
      <c r="AW100" s="319"/>
      <c r="AX100" s="319"/>
      <c r="AY100" s="319"/>
      <c r="AZ100" s="319"/>
      <c r="BA100" s="319"/>
      <c r="BB100" s="319"/>
      <c r="BC100" s="319"/>
      <c r="BD100" s="319"/>
      <c r="BE100" s="319"/>
      <c r="BF100" s="319"/>
      <c r="BG100" s="319"/>
      <c r="BH100" s="319"/>
      <c r="BI100" s="319"/>
      <c r="BJ100" s="319"/>
      <c r="BK100" s="319"/>
      <c r="BL100" s="319"/>
      <c r="BM100" s="319"/>
      <c r="BN100" s="319"/>
    </row>
    <row r="101" spans="1:66" hidden="1" x14ac:dyDescent="0.25">
      <c r="A101" s="311"/>
      <c r="G101" s="90"/>
      <c r="H101" s="90"/>
      <c r="I101" s="90"/>
      <c r="J101" s="90"/>
      <c r="K101" s="90"/>
      <c r="L101" s="90"/>
      <c r="M101" s="90"/>
      <c r="S101" s="319"/>
      <c r="T101" s="319"/>
      <c r="U101" s="319"/>
      <c r="V101" s="319"/>
      <c r="W101" s="319"/>
      <c r="X101" s="319"/>
      <c r="Y101" s="319"/>
      <c r="Z101" s="319"/>
      <c r="AA101" s="319"/>
      <c r="AB101" s="319"/>
      <c r="AC101" s="319"/>
      <c r="AD101" s="319"/>
      <c r="AE101" s="319"/>
      <c r="AF101" s="319"/>
      <c r="AG101" s="319"/>
      <c r="AH101" s="319"/>
      <c r="AI101" s="319"/>
      <c r="AJ101" s="319"/>
      <c r="AK101" s="319"/>
      <c r="AL101" s="319"/>
      <c r="AM101" s="319"/>
      <c r="AN101" s="319"/>
      <c r="AO101" s="319"/>
      <c r="AP101" s="319"/>
      <c r="AQ101" s="319"/>
      <c r="AR101" s="319"/>
      <c r="AS101" s="319"/>
      <c r="AT101" s="319"/>
      <c r="AU101" s="319"/>
      <c r="AV101" s="319"/>
      <c r="AW101" s="319"/>
      <c r="AX101" s="319"/>
      <c r="AY101" s="319"/>
      <c r="AZ101" s="319"/>
      <c r="BA101" s="319"/>
      <c r="BB101" s="319"/>
      <c r="BC101" s="319"/>
      <c r="BD101" s="319"/>
      <c r="BE101" s="319"/>
      <c r="BF101" s="319"/>
      <c r="BG101" s="319"/>
      <c r="BH101" s="319"/>
      <c r="BI101" s="319"/>
      <c r="BJ101" s="319"/>
      <c r="BK101" s="319"/>
      <c r="BL101" s="319"/>
      <c r="BM101" s="319"/>
      <c r="BN101" s="319"/>
    </row>
    <row r="102" spans="1:66" x14ac:dyDescent="0.25">
      <c r="A102" s="312"/>
      <c r="B102" s="331"/>
      <c r="G102" s="90"/>
      <c r="H102" s="90"/>
      <c r="I102" s="90"/>
      <c r="J102" s="90"/>
      <c r="K102" s="90"/>
      <c r="L102" s="90"/>
      <c r="M102" s="90"/>
      <c r="S102" s="319"/>
      <c r="T102" s="319"/>
      <c r="U102" s="319"/>
      <c r="V102" s="319"/>
      <c r="W102" s="319"/>
      <c r="X102" s="319"/>
      <c r="Y102" s="319"/>
      <c r="Z102" s="319"/>
      <c r="AA102" s="319"/>
      <c r="AB102" s="319"/>
      <c r="AC102" s="319"/>
      <c r="AD102" s="319"/>
      <c r="AE102" s="319"/>
      <c r="AF102" s="319"/>
      <c r="AG102" s="319"/>
      <c r="AH102" s="319"/>
      <c r="AI102" s="319"/>
      <c r="AJ102" s="319"/>
      <c r="AK102" s="319"/>
      <c r="AL102" s="319"/>
      <c r="AM102" s="319"/>
      <c r="AN102" s="319"/>
      <c r="AO102" s="319"/>
      <c r="AP102" s="319"/>
      <c r="AQ102" s="319"/>
      <c r="AR102" s="319"/>
      <c r="AS102" s="319"/>
      <c r="AT102" s="319"/>
      <c r="AU102" s="319"/>
      <c r="AV102" s="319"/>
      <c r="AW102" s="319"/>
      <c r="AX102" s="319"/>
      <c r="AY102" s="319"/>
      <c r="AZ102" s="319"/>
      <c r="BA102" s="319"/>
      <c r="BB102" s="319"/>
      <c r="BC102" s="319"/>
      <c r="BD102" s="319"/>
      <c r="BE102" s="319"/>
      <c r="BF102" s="319"/>
      <c r="BG102" s="319"/>
      <c r="BH102" s="319"/>
      <c r="BI102" s="319"/>
      <c r="BJ102" s="319"/>
      <c r="BK102" s="319"/>
      <c r="BL102" s="319"/>
      <c r="BM102" s="319"/>
      <c r="BN102" s="319"/>
    </row>
    <row r="103" spans="1:66" x14ac:dyDescent="0.25">
      <c r="A103" s="312"/>
      <c r="B103" s="331"/>
      <c r="G103" s="90"/>
      <c r="H103" s="90"/>
      <c r="I103" s="90"/>
      <c r="J103" s="90"/>
      <c r="K103" s="90"/>
      <c r="L103" s="90"/>
      <c r="M103" s="90"/>
      <c r="S103" s="319"/>
      <c r="T103" s="319"/>
      <c r="U103" s="319"/>
      <c r="V103" s="319"/>
      <c r="W103" s="319"/>
      <c r="X103" s="319"/>
      <c r="Y103" s="319"/>
      <c r="Z103" s="319"/>
      <c r="AA103" s="319"/>
      <c r="AB103" s="319"/>
      <c r="AC103" s="319"/>
      <c r="AD103" s="319"/>
      <c r="AE103" s="319"/>
      <c r="AF103" s="319"/>
      <c r="AG103" s="319"/>
      <c r="AH103" s="319"/>
      <c r="AI103" s="319"/>
      <c r="AJ103" s="319"/>
      <c r="AK103" s="319"/>
      <c r="AL103" s="319"/>
      <c r="AM103" s="319"/>
      <c r="AN103" s="319"/>
      <c r="AO103" s="319"/>
      <c r="AP103" s="319"/>
      <c r="AQ103" s="319"/>
      <c r="AR103" s="319"/>
      <c r="AS103" s="319"/>
      <c r="AT103" s="319"/>
      <c r="AU103" s="319"/>
      <c r="AV103" s="319"/>
      <c r="AW103" s="319"/>
      <c r="AX103" s="319"/>
      <c r="AY103" s="319"/>
      <c r="AZ103" s="319"/>
      <c r="BA103" s="319"/>
      <c r="BB103" s="319"/>
      <c r="BC103" s="319"/>
      <c r="BD103" s="319"/>
      <c r="BE103" s="319"/>
      <c r="BF103" s="319"/>
      <c r="BG103" s="319"/>
      <c r="BH103" s="319"/>
      <c r="BI103" s="319"/>
      <c r="BJ103" s="319"/>
      <c r="BK103" s="319"/>
      <c r="BL103" s="319"/>
      <c r="BM103" s="319"/>
      <c r="BN103" s="319"/>
    </row>
    <row r="104" spans="1:66" x14ac:dyDescent="0.25">
      <c r="A104" s="312"/>
      <c r="B104" s="331"/>
      <c r="G104" s="90"/>
      <c r="H104" s="90"/>
      <c r="I104" s="90"/>
      <c r="J104" s="90"/>
      <c r="K104" s="90"/>
      <c r="L104" s="90"/>
      <c r="M104" s="90"/>
      <c r="S104" s="319"/>
      <c r="T104" s="319"/>
      <c r="U104" s="319"/>
      <c r="V104" s="319"/>
      <c r="W104" s="319"/>
      <c r="X104" s="319"/>
      <c r="Y104" s="319"/>
      <c r="Z104" s="319"/>
      <c r="AA104" s="319"/>
      <c r="AB104" s="319"/>
      <c r="AC104" s="319"/>
      <c r="AD104" s="319"/>
      <c r="AE104" s="319"/>
      <c r="AF104" s="319"/>
      <c r="AG104" s="319"/>
      <c r="AH104" s="319"/>
      <c r="AI104" s="319"/>
      <c r="AJ104" s="319"/>
      <c r="AK104" s="319"/>
      <c r="AL104" s="319"/>
      <c r="AM104" s="319"/>
      <c r="AN104" s="319"/>
      <c r="AO104" s="319"/>
      <c r="AP104" s="319"/>
      <c r="AQ104" s="319"/>
      <c r="AR104" s="319"/>
      <c r="AS104" s="319"/>
      <c r="AT104" s="319"/>
      <c r="AU104" s="319"/>
      <c r="AV104" s="319"/>
      <c r="AW104" s="319"/>
      <c r="AX104" s="319"/>
      <c r="AY104" s="319"/>
      <c r="AZ104" s="319"/>
      <c r="BA104" s="319"/>
      <c r="BB104" s="319"/>
      <c r="BC104" s="319"/>
      <c r="BD104" s="319"/>
      <c r="BE104" s="319"/>
      <c r="BF104" s="319"/>
      <c r="BG104" s="319"/>
      <c r="BH104" s="319"/>
      <c r="BI104" s="319"/>
      <c r="BJ104" s="319"/>
      <c r="BK104" s="319"/>
      <c r="BL104" s="319"/>
      <c r="BM104" s="319"/>
      <c r="BN104" s="319"/>
    </row>
    <row r="105" spans="1:66" hidden="1" x14ac:dyDescent="0.25">
      <c r="A105" s="64"/>
      <c r="G105" s="90"/>
      <c r="H105" s="90"/>
      <c r="I105" s="90"/>
      <c r="J105" s="90"/>
      <c r="K105" s="90"/>
      <c r="L105" s="90"/>
      <c r="M105" s="90"/>
      <c r="S105" s="319"/>
      <c r="T105" s="319"/>
      <c r="U105" s="319"/>
      <c r="V105" s="319"/>
      <c r="W105" s="319"/>
      <c r="X105" s="319"/>
      <c r="Y105" s="319"/>
      <c r="Z105" s="319"/>
      <c r="AA105" s="319"/>
      <c r="AB105" s="319"/>
      <c r="AC105" s="319"/>
      <c r="AD105" s="319"/>
      <c r="AE105" s="319"/>
      <c r="AF105" s="319"/>
      <c r="AG105" s="319"/>
      <c r="AH105" s="319"/>
      <c r="AI105" s="319"/>
      <c r="AJ105" s="319"/>
      <c r="AK105" s="319"/>
      <c r="AL105" s="319"/>
      <c r="AM105" s="319"/>
      <c r="AN105" s="319"/>
      <c r="AO105" s="319"/>
      <c r="AP105" s="319"/>
      <c r="AQ105" s="319"/>
      <c r="AR105" s="319"/>
      <c r="AS105" s="319"/>
      <c r="AT105" s="319"/>
      <c r="AU105" s="319"/>
      <c r="AV105" s="319"/>
      <c r="AW105" s="319"/>
      <c r="AX105" s="319"/>
      <c r="AY105" s="319"/>
      <c r="AZ105" s="319"/>
      <c r="BA105" s="319"/>
      <c r="BB105" s="319"/>
      <c r="BC105" s="319"/>
      <c r="BD105" s="319"/>
      <c r="BE105" s="319"/>
      <c r="BF105" s="319"/>
      <c r="BG105" s="319"/>
      <c r="BH105" s="319"/>
      <c r="BI105" s="319"/>
      <c r="BJ105" s="319"/>
      <c r="BK105" s="319"/>
      <c r="BL105" s="319"/>
      <c r="BM105" s="319"/>
      <c r="BN105" s="319"/>
    </row>
    <row r="106" spans="1:66" x14ac:dyDescent="0.25">
      <c r="A106" s="64"/>
      <c r="G106" s="90"/>
      <c r="H106" s="90"/>
      <c r="I106" s="90"/>
      <c r="J106" s="90"/>
      <c r="K106" s="90"/>
      <c r="L106" s="90"/>
      <c r="M106" s="90"/>
      <c r="S106" s="319"/>
      <c r="T106" s="319"/>
      <c r="U106" s="319"/>
      <c r="V106" s="319"/>
      <c r="W106" s="319"/>
      <c r="X106" s="319"/>
      <c r="Y106" s="319"/>
      <c r="Z106" s="319"/>
      <c r="AA106" s="319"/>
      <c r="AB106" s="319"/>
      <c r="AC106" s="319"/>
      <c r="AD106" s="319"/>
      <c r="AE106" s="319"/>
      <c r="AF106" s="319"/>
      <c r="AG106" s="319"/>
      <c r="AH106" s="319"/>
      <c r="AI106" s="319"/>
      <c r="AJ106" s="319"/>
      <c r="AK106" s="319"/>
      <c r="AL106" s="319"/>
      <c r="AM106" s="319"/>
      <c r="AN106" s="319"/>
      <c r="AO106" s="319"/>
      <c r="AP106" s="319"/>
      <c r="AQ106" s="319"/>
      <c r="AR106" s="319"/>
      <c r="AS106" s="319"/>
      <c r="AT106" s="319"/>
      <c r="AU106" s="319"/>
      <c r="AV106" s="319"/>
      <c r="AW106" s="319"/>
      <c r="AX106" s="319"/>
      <c r="AY106" s="319"/>
      <c r="AZ106" s="319"/>
      <c r="BA106" s="319"/>
      <c r="BB106" s="319"/>
      <c r="BC106" s="319"/>
      <c r="BD106" s="319"/>
      <c r="BE106" s="319"/>
      <c r="BF106" s="319"/>
      <c r="BG106" s="319"/>
      <c r="BH106" s="319"/>
      <c r="BI106" s="319"/>
      <c r="BJ106" s="319"/>
      <c r="BK106" s="319"/>
      <c r="BL106" s="319"/>
      <c r="BM106" s="319"/>
      <c r="BN106" s="319"/>
    </row>
    <row r="107" spans="1:66" x14ac:dyDescent="0.25">
      <c r="A107" s="64"/>
      <c r="G107" s="90"/>
      <c r="H107" s="90"/>
      <c r="I107" s="90"/>
      <c r="J107" s="90"/>
      <c r="K107" s="90"/>
      <c r="L107" s="90"/>
      <c r="M107" s="90"/>
      <c r="S107" s="319"/>
      <c r="T107" s="319"/>
      <c r="U107" s="319"/>
      <c r="V107" s="319"/>
      <c r="W107" s="319"/>
      <c r="X107" s="319"/>
      <c r="Y107" s="319"/>
      <c r="Z107" s="319"/>
      <c r="AA107" s="319"/>
      <c r="AB107" s="319"/>
      <c r="AC107" s="319"/>
      <c r="AD107" s="319"/>
      <c r="AE107" s="319"/>
      <c r="AF107" s="319"/>
      <c r="AG107" s="319"/>
      <c r="AH107" s="319"/>
      <c r="AI107" s="319"/>
      <c r="AJ107" s="319"/>
      <c r="AK107" s="319"/>
      <c r="AL107" s="319"/>
      <c r="AM107" s="319"/>
      <c r="AN107" s="319"/>
      <c r="AO107" s="319"/>
      <c r="AP107" s="319"/>
      <c r="AQ107" s="319"/>
      <c r="AR107" s="319"/>
      <c r="AS107" s="319"/>
      <c r="AT107" s="319"/>
      <c r="AU107" s="319"/>
      <c r="AV107" s="319"/>
      <c r="AW107" s="319"/>
      <c r="AX107" s="319"/>
      <c r="AY107" s="319"/>
      <c r="AZ107" s="319"/>
      <c r="BA107" s="319"/>
      <c r="BB107" s="319"/>
      <c r="BC107" s="319"/>
      <c r="BD107" s="319"/>
      <c r="BE107" s="319"/>
      <c r="BF107" s="319"/>
      <c r="BG107" s="319"/>
      <c r="BH107" s="319"/>
      <c r="BI107" s="319"/>
      <c r="BJ107" s="319"/>
      <c r="BK107" s="319"/>
      <c r="BL107" s="319"/>
      <c r="BM107" s="319"/>
      <c r="BN107" s="319"/>
    </row>
    <row r="108" spans="1:66" x14ac:dyDescent="0.25">
      <c r="A108" s="64"/>
      <c r="G108" s="90"/>
      <c r="H108" s="90"/>
      <c r="I108" s="90"/>
      <c r="J108" s="90"/>
      <c r="K108" s="90"/>
      <c r="L108" s="90"/>
      <c r="M108" s="90"/>
      <c r="S108" s="319"/>
      <c r="T108" s="319"/>
      <c r="U108" s="319"/>
      <c r="V108" s="319"/>
      <c r="W108" s="319"/>
      <c r="X108" s="319"/>
      <c r="Y108" s="319"/>
      <c r="Z108" s="319"/>
      <c r="AA108" s="319"/>
      <c r="AB108" s="319"/>
      <c r="AC108" s="319"/>
      <c r="AD108" s="319"/>
      <c r="AE108" s="319"/>
      <c r="AF108" s="319"/>
      <c r="AG108" s="319"/>
      <c r="AH108" s="319"/>
      <c r="AI108" s="319"/>
      <c r="AJ108" s="319"/>
      <c r="AK108" s="319"/>
      <c r="AL108" s="319"/>
      <c r="AM108" s="319"/>
      <c r="AN108" s="319"/>
      <c r="AO108" s="319"/>
      <c r="AP108" s="319"/>
      <c r="AQ108" s="319"/>
      <c r="AR108" s="319"/>
      <c r="AS108" s="319"/>
      <c r="AT108" s="319"/>
      <c r="AU108" s="319"/>
      <c r="AV108" s="319"/>
      <c r="AW108" s="319"/>
      <c r="AX108" s="319"/>
      <c r="AY108" s="319"/>
      <c r="AZ108" s="319"/>
      <c r="BA108" s="319"/>
      <c r="BB108" s="319"/>
      <c r="BC108" s="319"/>
      <c r="BD108" s="319"/>
      <c r="BE108" s="319"/>
      <c r="BF108" s="319"/>
      <c r="BG108" s="319"/>
      <c r="BH108" s="319"/>
      <c r="BI108" s="319"/>
      <c r="BJ108" s="319"/>
      <c r="BK108" s="319"/>
      <c r="BL108" s="319"/>
      <c r="BM108" s="319"/>
      <c r="BN108" s="319"/>
    </row>
    <row r="109" spans="1:66" x14ac:dyDescent="0.25">
      <c r="A109" s="64"/>
      <c r="G109" s="90"/>
      <c r="H109" s="90"/>
      <c r="I109" s="90"/>
      <c r="J109" s="90"/>
      <c r="K109" s="90"/>
      <c r="L109" s="90"/>
      <c r="M109" s="90"/>
      <c r="S109" s="319"/>
      <c r="T109" s="319"/>
      <c r="U109" s="319"/>
      <c r="V109" s="319"/>
      <c r="W109" s="319"/>
      <c r="X109" s="319"/>
      <c r="Y109" s="319"/>
      <c r="Z109" s="319"/>
      <c r="AA109" s="319"/>
      <c r="AB109" s="319"/>
      <c r="AC109" s="319"/>
      <c r="AD109" s="319"/>
      <c r="AE109" s="319"/>
      <c r="AF109" s="319"/>
      <c r="AG109" s="319"/>
      <c r="AH109" s="319"/>
      <c r="AI109" s="319"/>
      <c r="AJ109" s="319"/>
      <c r="AK109" s="319"/>
      <c r="AL109" s="319"/>
      <c r="AM109" s="319"/>
      <c r="AN109" s="319"/>
      <c r="AO109" s="319"/>
      <c r="AP109" s="319"/>
      <c r="AQ109" s="319"/>
      <c r="AR109" s="319"/>
      <c r="AS109" s="319"/>
      <c r="AT109" s="319"/>
      <c r="AU109" s="319"/>
      <c r="AV109" s="319"/>
      <c r="AW109" s="319"/>
      <c r="AX109" s="319"/>
      <c r="AY109" s="319"/>
      <c r="AZ109" s="319"/>
      <c r="BA109" s="319"/>
      <c r="BB109" s="319"/>
      <c r="BC109" s="319"/>
      <c r="BD109" s="319"/>
      <c r="BE109" s="319"/>
      <c r="BF109" s="319"/>
      <c r="BG109" s="319"/>
      <c r="BH109" s="319"/>
      <c r="BI109" s="319"/>
      <c r="BJ109" s="319"/>
      <c r="BK109" s="319"/>
      <c r="BL109" s="319"/>
      <c r="BM109" s="319"/>
      <c r="BN109" s="319"/>
    </row>
    <row r="110" spans="1:66" x14ac:dyDescent="0.25">
      <c r="A110" s="64"/>
      <c r="G110" s="90"/>
      <c r="H110" s="90"/>
      <c r="I110" s="90"/>
      <c r="J110" s="90"/>
      <c r="K110" s="90"/>
      <c r="L110" s="90"/>
      <c r="M110" s="90"/>
      <c r="S110" s="319"/>
      <c r="T110" s="319"/>
      <c r="U110" s="319"/>
      <c r="V110" s="319"/>
      <c r="W110" s="319"/>
      <c r="X110" s="319"/>
      <c r="Y110" s="319"/>
      <c r="Z110" s="319"/>
      <c r="AA110" s="319"/>
      <c r="AB110" s="319"/>
      <c r="AC110" s="319"/>
      <c r="AD110" s="319"/>
      <c r="AE110" s="319"/>
      <c r="AF110" s="319"/>
      <c r="AG110" s="319"/>
      <c r="AH110" s="319"/>
      <c r="AI110" s="319"/>
      <c r="AJ110" s="319"/>
      <c r="AK110" s="319"/>
      <c r="AL110" s="319"/>
      <c r="AM110" s="319"/>
      <c r="AN110" s="319"/>
      <c r="AO110" s="319"/>
      <c r="AP110" s="319"/>
      <c r="AQ110" s="319"/>
      <c r="AR110" s="319"/>
      <c r="AS110" s="319"/>
      <c r="AT110" s="319"/>
      <c r="AU110" s="319"/>
      <c r="AV110" s="319"/>
      <c r="AW110" s="319"/>
      <c r="AX110" s="319"/>
      <c r="AY110" s="319"/>
      <c r="AZ110" s="319"/>
      <c r="BA110" s="319"/>
      <c r="BB110" s="319"/>
      <c r="BC110" s="319"/>
      <c r="BD110" s="319"/>
      <c r="BE110" s="319"/>
      <c r="BF110" s="319"/>
      <c r="BG110" s="319"/>
      <c r="BH110" s="319"/>
      <c r="BI110" s="319"/>
      <c r="BJ110" s="319"/>
      <c r="BK110" s="319"/>
      <c r="BL110" s="319"/>
      <c r="BM110" s="319"/>
      <c r="BN110" s="319"/>
    </row>
    <row r="111" spans="1:66" x14ac:dyDescent="0.25">
      <c r="G111" s="90"/>
      <c r="H111" s="90"/>
      <c r="I111" s="90"/>
      <c r="J111" s="90"/>
      <c r="K111" s="90"/>
      <c r="L111" s="90"/>
      <c r="M111" s="90"/>
    </row>
    <row r="112" spans="1:66" s="296" customFormat="1" x14ac:dyDescent="0.25">
      <c r="F112" s="310" t="s">
        <v>508</v>
      </c>
      <c r="G112" s="96">
        <f t="shared" ref="G112:V112" si="0">SUM(G5:G111)</f>
        <v>0</v>
      </c>
      <c r="H112" s="96">
        <f t="shared" si="0"/>
        <v>0</v>
      </c>
      <c r="I112" s="96">
        <f t="shared" si="0"/>
        <v>0</v>
      </c>
      <c r="J112" s="96">
        <f t="shared" si="0"/>
        <v>0</v>
      </c>
      <c r="K112" s="96">
        <f t="shared" si="0"/>
        <v>0</v>
      </c>
      <c r="L112" s="96">
        <f t="shared" si="0"/>
        <v>0</v>
      </c>
      <c r="M112" s="96">
        <f t="shared" si="0"/>
        <v>0</v>
      </c>
      <c r="N112" s="96">
        <f t="shared" si="0"/>
        <v>0</v>
      </c>
      <c r="O112" s="96">
        <f t="shared" si="0"/>
        <v>0</v>
      </c>
      <c r="P112" s="96">
        <f t="shared" si="0"/>
        <v>0</v>
      </c>
      <c r="Q112" s="96">
        <f t="shared" si="0"/>
        <v>0</v>
      </c>
      <c r="R112" s="96">
        <f t="shared" si="0"/>
        <v>0</v>
      </c>
      <c r="S112" s="96">
        <f t="shared" si="0"/>
        <v>0</v>
      </c>
      <c r="T112" s="96">
        <f t="shared" si="0"/>
        <v>0</v>
      </c>
      <c r="U112" s="96">
        <f t="shared" si="0"/>
        <v>0</v>
      </c>
      <c r="V112" s="96">
        <f t="shared" si="0"/>
        <v>0</v>
      </c>
      <c r="W112" s="96">
        <f t="shared" ref="W112:AA112" si="1">SUM(W5:W111)</f>
        <v>0</v>
      </c>
      <c r="X112" s="96">
        <f t="shared" si="1"/>
        <v>0</v>
      </c>
      <c r="Y112" s="96">
        <f t="shared" si="1"/>
        <v>0</v>
      </c>
      <c r="Z112" s="96">
        <f t="shared" si="1"/>
        <v>0</v>
      </c>
      <c r="AA112" s="96">
        <f t="shared" si="1"/>
        <v>0</v>
      </c>
      <c r="AB112" s="96">
        <f t="shared" ref="AB112:AG112" si="2">SUM(AB5:AB111)</f>
        <v>0</v>
      </c>
      <c r="AC112" s="96">
        <f t="shared" si="2"/>
        <v>0</v>
      </c>
      <c r="AD112" s="96">
        <f t="shared" si="2"/>
        <v>0</v>
      </c>
      <c r="AE112" s="96">
        <f t="shared" si="2"/>
        <v>0</v>
      </c>
      <c r="AF112" s="96">
        <f t="shared" si="2"/>
        <v>0</v>
      </c>
      <c r="AG112" s="96">
        <f t="shared" si="2"/>
        <v>0</v>
      </c>
      <c r="AH112" s="96">
        <f t="shared" ref="AH112" si="3">SUM(AH5:AH111)</f>
        <v>0</v>
      </c>
      <c r="AI112" s="96">
        <f t="shared" ref="AI112:AN112" si="4">SUM(AI5:AI111)</f>
        <v>0</v>
      </c>
      <c r="AJ112" s="96">
        <f t="shared" si="4"/>
        <v>0</v>
      </c>
      <c r="AK112" s="96">
        <f t="shared" si="4"/>
        <v>0</v>
      </c>
      <c r="AL112" s="96">
        <f t="shared" si="4"/>
        <v>0</v>
      </c>
      <c r="AM112" s="96">
        <f t="shared" si="4"/>
        <v>0</v>
      </c>
      <c r="AN112" s="96">
        <f t="shared" si="4"/>
        <v>0</v>
      </c>
      <c r="AO112" s="96">
        <f t="shared" ref="AO112:AP112" si="5">SUM(AO5:AO111)</f>
        <v>0</v>
      </c>
      <c r="AP112" s="96">
        <f t="shared" si="5"/>
        <v>0</v>
      </c>
      <c r="AQ112" s="96">
        <f t="shared" ref="AQ112:AR112" si="6">SUM(AQ5:AQ111)</f>
        <v>0</v>
      </c>
      <c r="AR112" s="96">
        <f t="shared" si="6"/>
        <v>0</v>
      </c>
      <c r="AS112" s="96">
        <f t="shared" ref="AS112:AT112" si="7">SUM(AS5:AS111)</f>
        <v>0</v>
      </c>
      <c r="AT112" s="96">
        <f t="shared" si="7"/>
        <v>0</v>
      </c>
      <c r="AU112" s="96">
        <f t="shared" ref="AU112:AV112" si="8">SUM(AU5:AU111)</f>
        <v>0</v>
      </c>
      <c r="AV112" s="96">
        <f t="shared" si="8"/>
        <v>0</v>
      </c>
      <c r="AW112" s="96">
        <f t="shared" ref="AW112:AX112" si="9">SUM(AW5:AW111)</f>
        <v>0</v>
      </c>
      <c r="AX112" s="96">
        <f t="shared" si="9"/>
        <v>0</v>
      </c>
      <c r="AY112" s="96">
        <f t="shared" ref="AY112:AZ112" si="10">SUM(AY5:AY111)</f>
        <v>0</v>
      </c>
      <c r="AZ112" s="96">
        <f t="shared" si="10"/>
        <v>0</v>
      </c>
      <c r="BA112" s="96">
        <f t="shared" ref="BA112:BB112" si="11">SUM(BA5:BA111)</f>
        <v>0</v>
      </c>
      <c r="BB112" s="96">
        <f t="shared" si="11"/>
        <v>0</v>
      </c>
      <c r="BC112" s="96">
        <f t="shared" ref="BC112:BD112" si="12">SUM(BC5:BC111)</f>
        <v>0</v>
      </c>
      <c r="BD112" s="96">
        <f t="shared" si="12"/>
        <v>0</v>
      </c>
      <c r="BE112" s="96">
        <f t="shared" ref="BE112:BF112" si="13">SUM(BE5:BE111)</f>
        <v>0</v>
      </c>
      <c r="BF112" s="96">
        <f t="shared" si="13"/>
        <v>0</v>
      </c>
      <c r="BG112" s="96">
        <f t="shared" ref="BG112:BH112" si="14">SUM(BG5:BG111)</f>
        <v>0</v>
      </c>
      <c r="BH112" s="96">
        <f t="shared" si="14"/>
        <v>0</v>
      </c>
      <c r="BI112" s="96">
        <f t="shared" ref="BI112:BJ112" si="15">SUM(BI5:BI111)</f>
        <v>0</v>
      </c>
      <c r="BJ112" s="96">
        <f t="shared" si="15"/>
        <v>0</v>
      </c>
      <c r="BK112" s="96">
        <f t="shared" ref="BK112:BL112" si="16">SUM(BK5:BK111)</f>
        <v>0</v>
      </c>
      <c r="BL112" s="96">
        <f t="shared" si="16"/>
        <v>0</v>
      </c>
      <c r="BM112" s="96">
        <f t="shared" ref="BM112:BN112" si="17">SUM(BM5:BM111)</f>
        <v>0</v>
      </c>
      <c r="BN112" s="96">
        <f t="shared" si="17"/>
        <v>0</v>
      </c>
    </row>
    <row r="113" spans="2:66" x14ac:dyDescent="0.25"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</row>
    <row r="114" spans="2:66" x14ac:dyDescent="0.25">
      <c r="B114" s="3" t="s">
        <v>526</v>
      </c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</row>
    <row r="115" spans="2:66" x14ac:dyDescent="0.25"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</row>
    <row r="116" spans="2:66" ht="15.75" thickBot="1" x14ac:dyDescent="0.3">
      <c r="B116" s="3" t="s">
        <v>525</v>
      </c>
      <c r="G116" s="309"/>
      <c r="H116" s="309"/>
      <c r="I116" s="309"/>
      <c r="J116" s="309"/>
      <c r="K116" s="309"/>
      <c r="L116" s="309"/>
      <c r="M116" s="309"/>
      <c r="N116" s="309"/>
      <c r="O116" s="309"/>
      <c r="P116" s="309"/>
      <c r="Q116" s="309"/>
      <c r="R116" s="309"/>
      <c r="S116" s="309"/>
      <c r="T116" s="309"/>
      <c r="U116" s="309"/>
      <c r="V116" s="309"/>
      <c r="W116" s="309"/>
      <c r="X116" s="309"/>
      <c r="Y116" s="309"/>
      <c r="Z116" s="309"/>
      <c r="AA116" s="309"/>
      <c r="AB116" s="309"/>
      <c r="AC116" s="309"/>
      <c r="AD116" s="309"/>
      <c r="AE116" s="309"/>
      <c r="AF116" s="309"/>
      <c r="AG116" s="309"/>
      <c r="AH116" s="309"/>
      <c r="AI116" s="309"/>
      <c r="AJ116" s="309"/>
      <c r="AK116" s="309"/>
      <c r="AL116" s="309"/>
      <c r="AM116" s="309"/>
      <c r="AN116" s="309"/>
      <c r="AO116" s="309"/>
      <c r="AP116" s="309"/>
      <c r="AQ116" s="309"/>
      <c r="AR116" s="309"/>
      <c r="AS116" s="309"/>
      <c r="AT116" s="309"/>
      <c r="AU116" s="309"/>
      <c r="AV116" s="309"/>
      <c r="AW116" s="309"/>
      <c r="AX116" s="309"/>
      <c r="AY116" s="309"/>
      <c r="AZ116" s="309"/>
      <c r="BA116" s="309"/>
      <c r="BB116" s="309"/>
      <c r="BC116" s="309"/>
      <c r="BD116" s="309"/>
      <c r="BE116" s="309"/>
      <c r="BF116" s="309"/>
      <c r="BG116" s="309"/>
      <c r="BH116" s="309"/>
      <c r="BI116" s="309"/>
      <c r="BJ116" s="309"/>
      <c r="BK116" s="309"/>
      <c r="BL116" s="309"/>
      <c r="BM116" s="309"/>
      <c r="BN116" s="309"/>
    </row>
    <row r="117" spans="2:66" x14ac:dyDescent="0.25"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</row>
    <row r="118" spans="2:66" x14ac:dyDescent="0.25"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0"/>
      <c r="BN118" s="90"/>
    </row>
    <row r="121" spans="2:66" x14ac:dyDescent="0.25">
      <c r="D121" s="3" t="s">
        <v>514</v>
      </c>
      <c r="E121" s="3" t="s">
        <v>524</v>
      </c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2:66" x14ac:dyDescent="0.25">
      <c r="D122" s="3" t="s">
        <v>517</v>
      </c>
      <c r="E122" s="3" t="s">
        <v>524</v>
      </c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2:66" x14ac:dyDescent="0.25">
      <c r="D123" s="3" t="s">
        <v>523</v>
      </c>
      <c r="E123" s="3" t="s">
        <v>524</v>
      </c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2:66" x14ac:dyDescent="0.25">
      <c r="D124" s="3" t="s">
        <v>514</v>
      </c>
      <c r="E124" s="3" t="s">
        <v>522</v>
      </c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2:66" x14ac:dyDescent="0.25">
      <c r="D125" s="3" t="s">
        <v>517</v>
      </c>
      <c r="E125" s="3" t="s">
        <v>522</v>
      </c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2:66" x14ac:dyDescent="0.25">
      <c r="D126" s="3" t="s">
        <v>523</v>
      </c>
      <c r="E126" s="3" t="s">
        <v>522</v>
      </c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2:66" x14ac:dyDescent="0.25">
      <c r="D127"/>
    </row>
    <row r="128" spans="2:66" x14ac:dyDescent="0.25">
      <c r="D128" s="3" t="s">
        <v>521</v>
      </c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4:66" x14ac:dyDescent="0.25">
      <c r="D129"/>
    </row>
    <row r="130" spans="4:66" x14ac:dyDescent="0.25">
      <c r="D130"/>
    </row>
    <row r="131" spans="4:66" x14ac:dyDescent="0.25">
      <c r="D131"/>
    </row>
    <row r="132" spans="4:66" x14ac:dyDescent="0.25">
      <c r="D132"/>
    </row>
    <row r="133" spans="4:66" x14ac:dyDescent="0.25">
      <c r="D133"/>
    </row>
    <row r="134" spans="4:66" x14ac:dyDescent="0.25">
      <c r="D134" s="3" t="s">
        <v>520</v>
      </c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4:66" x14ac:dyDescent="0.25">
      <c r="D135" s="3" t="s">
        <v>519</v>
      </c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4:66" x14ac:dyDescent="0.25">
      <c r="D136" s="3" t="s">
        <v>518</v>
      </c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4:66" x14ac:dyDescent="0.25">
      <c r="D137" s="3" t="s">
        <v>517</v>
      </c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4:66" x14ac:dyDescent="0.25">
      <c r="D138" s="3" t="s">
        <v>516</v>
      </c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4:66" x14ac:dyDescent="0.25">
      <c r="D139" s="3" t="s">
        <v>515</v>
      </c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4:66" x14ac:dyDescent="0.25">
      <c r="D140" s="3" t="s">
        <v>514</v>
      </c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4:66" x14ac:dyDescent="0.25">
      <c r="D141" s="3" t="s">
        <v>513</v>
      </c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4:66" x14ac:dyDescent="0.25">
      <c r="D142" s="3" t="s">
        <v>512</v>
      </c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4:66" x14ac:dyDescent="0.25">
      <c r="D143" s="3" t="s">
        <v>511</v>
      </c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4:66" x14ac:dyDescent="0.25">
      <c r="D144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4:66" x14ac:dyDescent="0.25">
      <c r="D145" s="296" t="s">
        <v>319</v>
      </c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08"/>
      <c r="AK145" s="308"/>
      <c r="AL145" s="308"/>
      <c r="AM145" s="308"/>
      <c r="AN145" s="308"/>
      <c r="AO145" s="308"/>
      <c r="AP145" s="308"/>
      <c r="AQ145" s="308"/>
      <c r="AR145" s="308"/>
      <c r="AS145" s="308"/>
      <c r="AT145" s="308"/>
      <c r="AU145" s="308"/>
      <c r="AV145" s="308"/>
      <c r="AW145" s="308"/>
      <c r="AX145" s="308"/>
      <c r="AY145" s="308"/>
      <c r="AZ145" s="308"/>
      <c r="BA145" s="308"/>
      <c r="BB145" s="308"/>
      <c r="BC145" s="308"/>
      <c r="BD145" s="308"/>
      <c r="BE145" s="308"/>
      <c r="BF145" s="308"/>
      <c r="BG145" s="308"/>
      <c r="BH145" s="308"/>
      <c r="BI145" s="308"/>
      <c r="BJ145" s="308"/>
      <c r="BK145" s="308"/>
      <c r="BL145" s="308"/>
      <c r="BM145" s="308"/>
      <c r="BN145" s="308"/>
    </row>
    <row r="146" spans="4:66" x14ac:dyDescent="0.25">
      <c r="D146"/>
    </row>
    <row r="147" spans="4:66" x14ac:dyDescent="0.25">
      <c r="D147"/>
    </row>
    <row r="148" spans="4:66" x14ac:dyDescent="0.25">
      <c r="D148"/>
    </row>
    <row r="149" spans="4:66" x14ac:dyDescent="0.25">
      <c r="D149"/>
    </row>
    <row r="150" spans="4:66" x14ac:dyDescent="0.25">
      <c r="D150"/>
    </row>
    <row r="151" spans="4:66" x14ac:dyDescent="0.25">
      <c r="D151"/>
    </row>
    <row r="152" spans="4:66" x14ac:dyDescent="0.25">
      <c r="D152"/>
    </row>
    <row r="153" spans="4:66" x14ac:dyDescent="0.25">
      <c r="D153"/>
    </row>
    <row r="154" spans="4:66" x14ac:dyDescent="0.25">
      <c r="D154"/>
    </row>
    <row r="155" spans="4:66" x14ac:dyDescent="0.25">
      <c r="D155"/>
    </row>
    <row r="156" spans="4:66" x14ac:dyDescent="0.25">
      <c r="D156"/>
    </row>
    <row r="157" spans="4:66" x14ac:dyDescent="0.25">
      <c r="D157"/>
    </row>
    <row r="158" spans="4:66" x14ac:dyDescent="0.25">
      <c r="D158"/>
    </row>
    <row r="159" spans="4:66" x14ac:dyDescent="0.25">
      <c r="D159"/>
    </row>
    <row r="160" spans="4:66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  <row r="169" spans="4:4" x14ac:dyDescent="0.25">
      <c r="D169"/>
    </row>
    <row r="170" spans="4:4" x14ac:dyDescent="0.25">
      <c r="D170"/>
    </row>
    <row r="171" spans="4:4" x14ac:dyDescent="0.25">
      <c r="D171"/>
    </row>
    <row r="172" spans="4:4" x14ac:dyDescent="0.25">
      <c r="D172"/>
    </row>
    <row r="173" spans="4:4" x14ac:dyDescent="0.25">
      <c r="D173"/>
    </row>
    <row r="174" spans="4:4" x14ac:dyDescent="0.25">
      <c r="D174"/>
    </row>
    <row r="175" spans="4:4" x14ac:dyDescent="0.25">
      <c r="D175"/>
    </row>
    <row r="176" spans="4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  <row r="198" spans="4:4" x14ac:dyDescent="0.25">
      <c r="D198"/>
    </row>
    <row r="199" spans="4:4" x14ac:dyDescent="0.25">
      <c r="D199"/>
    </row>
    <row r="200" spans="4:4" x14ac:dyDescent="0.25">
      <c r="D200"/>
    </row>
    <row r="201" spans="4:4" x14ac:dyDescent="0.25">
      <c r="D201"/>
    </row>
    <row r="202" spans="4:4" x14ac:dyDescent="0.25">
      <c r="D202"/>
    </row>
    <row r="203" spans="4:4" x14ac:dyDescent="0.25">
      <c r="D203"/>
    </row>
    <row r="204" spans="4:4" x14ac:dyDescent="0.25">
      <c r="D204"/>
    </row>
    <row r="205" spans="4:4" x14ac:dyDescent="0.25">
      <c r="D205"/>
    </row>
    <row r="206" spans="4:4" x14ac:dyDescent="0.25">
      <c r="D206"/>
    </row>
    <row r="207" spans="4:4" x14ac:dyDescent="0.25">
      <c r="D207"/>
    </row>
    <row r="208" spans="4:4" x14ac:dyDescent="0.25">
      <c r="D208"/>
    </row>
    <row r="209" spans="4:4" x14ac:dyDescent="0.25">
      <c r="D209"/>
    </row>
    <row r="210" spans="4:4" x14ac:dyDescent="0.25">
      <c r="D210"/>
    </row>
    <row r="211" spans="4:4" x14ac:dyDescent="0.25">
      <c r="D211"/>
    </row>
    <row r="212" spans="4:4" x14ac:dyDescent="0.25">
      <c r="D212"/>
    </row>
    <row r="213" spans="4:4" x14ac:dyDescent="0.25">
      <c r="D213"/>
    </row>
    <row r="214" spans="4:4" x14ac:dyDescent="0.25">
      <c r="D214"/>
    </row>
    <row r="215" spans="4:4" x14ac:dyDescent="0.25">
      <c r="D215"/>
    </row>
    <row r="216" spans="4:4" x14ac:dyDescent="0.25">
      <c r="D216"/>
    </row>
    <row r="217" spans="4:4" x14ac:dyDescent="0.25">
      <c r="D217"/>
    </row>
    <row r="218" spans="4:4" x14ac:dyDescent="0.25">
      <c r="D218"/>
    </row>
    <row r="219" spans="4:4" x14ac:dyDescent="0.25">
      <c r="D219"/>
    </row>
    <row r="220" spans="4:4" x14ac:dyDescent="0.25">
      <c r="D220"/>
    </row>
    <row r="221" spans="4:4" x14ac:dyDescent="0.25">
      <c r="D221"/>
    </row>
    <row r="222" spans="4:4" x14ac:dyDescent="0.25">
      <c r="D222"/>
    </row>
    <row r="223" spans="4:4" x14ac:dyDescent="0.25">
      <c r="D223"/>
    </row>
    <row r="224" spans="4:4" x14ac:dyDescent="0.25">
      <c r="D224"/>
    </row>
    <row r="225" spans="4:4" x14ac:dyDescent="0.25">
      <c r="D225"/>
    </row>
    <row r="226" spans="4:4" x14ac:dyDescent="0.25">
      <c r="D226"/>
    </row>
    <row r="227" spans="4:4" x14ac:dyDescent="0.25">
      <c r="D227"/>
    </row>
    <row r="228" spans="4:4" x14ac:dyDescent="0.25">
      <c r="D228"/>
    </row>
    <row r="229" spans="4:4" x14ac:dyDescent="0.25">
      <c r="D229"/>
    </row>
  </sheetData>
  <autoFilter ref="A4:AE100" xr:uid="{4A5C9196-F6B1-4EAA-AE03-0043F2743AF7}"/>
  <sortState xmlns:xlrd2="http://schemas.microsoft.com/office/spreadsheetml/2017/richdata2" ref="A5:W105">
    <sortCondition ref="D5:D105"/>
    <sortCondition ref="E5:E105"/>
    <sortCondition ref="F5:F105"/>
  </sortState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7FFFC-9F92-4EEB-AC0D-61BC0F749AC7}">
  <sheetPr codeName="Sheet29">
    <tabColor rgb="FFFF99FF"/>
  </sheetPr>
  <dimension ref="A1:AE691"/>
  <sheetViews>
    <sheetView showGridLines="0" workbookViewId="0">
      <pane ySplit="14" topLeftCell="A15" activePane="bottomLeft" state="frozen"/>
      <selection activeCell="M563" sqref="M563"/>
      <selection pane="bottomLeft" activeCell="A21" sqref="A21"/>
    </sheetView>
  </sheetViews>
  <sheetFormatPr defaultColWidth="9.140625" defaultRowHeight="15" x14ac:dyDescent="0.25"/>
  <cols>
    <col min="1" max="1" width="8.7109375" style="365" customWidth="1"/>
    <col min="2" max="2" width="28.42578125" style="365" customWidth="1"/>
    <col min="3" max="3" width="1" style="365" customWidth="1"/>
    <col min="4" max="4" width="14" style="365" customWidth="1"/>
    <col min="5" max="5" width="1" style="365" customWidth="1"/>
    <col min="6" max="6" width="3.42578125" style="365" customWidth="1"/>
    <col min="7" max="7" width="4.28515625" style="365" customWidth="1"/>
    <col min="8" max="8" width="6.28515625" style="365" customWidth="1"/>
    <col min="9" max="9" width="1" style="365" customWidth="1"/>
    <col min="10" max="10" width="14" style="365" customWidth="1"/>
    <col min="11" max="11" width="1" style="365" customWidth="1"/>
    <col min="12" max="12" width="13.85546875" style="365" customWidth="1"/>
    <col min="13" max="13" width="0.140625" style="365" customWidth="1"/>
    <col min="14" max="14" width="0" style="365" hidden="1" customWidth="1"/>
    <col min="15" max="15" width="0.140625" style="365" customWidth="1"/>
    <col min="16" max="16" width="6.85546875" style="365" hidden="1" customWidth="1"/>
    <col min="17" max="18" width="13.28515625" style="366" hidden="1" customWidth="1"/>
    <col min="19" max="19" width="3" style="366" customWidth="1"/>
    <col min="20" max="20" width="13.28515625" style="366" bestFit="1" customWidth="1"/>
    <col min="21" max="21" width="4.140625" style="365" customWidth="1"/>
    <col min="22" max="23" width="13.28515625" style="365" hidden="1" customWidth="1"/>
    <col min="24" max="24" width="14.28515625" style="365" bestFit="1" customWidth="1"/>
    <col min="25" max="26" width="9.140625" style="365"/>
    <col min="27" max="27" width="13.28515625" style="365" bestFit="1" customWidth="1"/>
    <col min="28" max="30" width="9.140625" style="365"/>
    <col min="31" max="31" width="10.140625" style="365" bestFit="1" customWidth="1"/>
    <col min="32" max="16384" width="9.140625" style="365"/>
  </cols>
  <sheetData>
    <row r="1" spans="1:25" ht="0.75" customHeight="1" x14ac:dyDescent="0.25">
      <c r="A1" s="415" t="s">
        <v>552</v>
      </c>
      <c r="B1" s="416"/>
      <c r="C1" s="416"/>
      <c r="D1" s="416"/>
      <c r="E1" s="416"/>
      <c r="F1" s="416"/>
    </row>
    <row r="2" spans="1:25" ht="2.1" customHeight="1" x14ac:dyDescent="0.25">
      <c r="A2" s="416"/>
      <c r="B2" s="416"/>
      <c r="C2" s="416"/>
      <c r="D2" s="416"/>
      <c r="E2" s="416"/>
      <c r="F2" s="416"/>
      <c r="H2" s="417" t="s">
        <v>545</v>
      </c>
      <c r="I2" s="416"/>
      <c r="J2" s="416"/>
      <c r="K2" s="416"/>
      <c r="L2" s="416"/>
    </row>
    <row r="3" spans="1:25" ht="12" customHeight="1" x14ac:dyDescent="0.25">
      <c r="A3" s="416"/>
      <c r="B3" s="416"/>
      <c r="C3" s="416"/>
      <c r="D3" s="416"/>
      <c r="E3" s="416"/>
      <c r="F3" s="416"/>
      <c r="H3" s="418" t="s">
        <v>553</v>
      </c>
      <c r="I3" s="416"/>
      <c r="J3" s="416"/>
      <c r="K3" s="416"/>
      <c r="L3" s="416"/>
    </row>
    <row r="4" spans="1:25" ht="5.25" customHeight="1" x14ac:dyDescent="0.25">
      <c r="A4" s="416"/>
      <c r="B4" s="416"/>
      <c r="C4" s="416"/>
      <c r="D4" s="416"/>
      <c r="E4" s="416"/>
      <c r="F4" s="416"/>
      <c r="H4" s="418" t="s">
        <v>554</v>
      </c>
      <c r="I4" s="416"/>
      <c r="J4" s="416"/>
      <c r="K4" s="416"/>
      <c r="L4" s="416"/>
    </row>
    <row r="5" spans="1:25" x14ac:dyDescent="0.25">
      <c r="A5" s="419" t="s">
        <v>545</v>
      </c>
      <c r="B5" s="416"/>
      <c r="C5" s="416"/>
      <c r="D5" s="416"/>
      <c r="E5" s="416"/>
      <c r="F5" s="416"/>
      <c r="H5" s="416"/>
      <c r="I5" s="416"/>
      <c r="J5" s="416"/>
      <c r="K5" s="416"/>
      <c r="L5" s="416"/>
    </row>
    <row r="6" spans="1:25" x14ac:dyDescent="0.25">
      <c r="A6" s="416"/>
      <c r="B6" s="416"/>
      <c r="C6" s="416"/>
      <c r="D6" s="416"/>
      <c r="E6" s="416"/>
      <c r="F6" s="416"/>
    </row>
    <row r="7" spans="1:25" x14ac:dyDescent="0.25">
      <c r="A7" s="416"/>
      <c r="B7" s="416"/>
      <c r="C7" s="416"/>
      <c r="D7" s="416"/>
      <c r="E7" s="416"/>
      <c r="F7" s="416"/>
      <c r="H7" s="418" t="s">
        <v>555</v>
      </c>
      <c r="I7" s="416"/>
      <c r="J7" s="416"/>
      <c r="K7" s="416"/>
      <c r="L7" s="416"/>
    </row>
    <row r="8" spans="1:25" x14ac:dyDescent="0.25">
      <c r="A8" s="420" t="s">
        <v>556</v>
      </c>
      <c r="B8" s="416"/>
      <c r="C8" s="416"/>
      <c r="D8" s="416"/>
      <c r="E8" s="416"/>
      <c r="F8" s="416"/>
      <c r="H8" s="416"/>
      <c r="I8" s="416"/>
      <c r="J8" s="416"/>
      <c r="K8" s="416"/>
      <c r="L8" s="416"/>
      <c r="V8" s="365" t="s">
        <v>557</v>
      </c>
      <c r="W8" s="365" t="s">
        <v>557</v>
      </c>
    </row>
    <row r="9" spans="1:25" x14ac:dyDescent="0.25">
      <c r="A9" s="416"/>
      <c r="B9" s="416"/>
      <c r="C9" s="416"/>
      <c r="D9" s="416"/>
      <c r="E9" s="416"/>
      <c r="F9" s="416"/>
    </row>
    <row r="10" spans="1:25" x14ac:dyDescent="0.25">
      <c r="A10" s="416"/>
      <c r="B10" s="416"/>
      <c r="C10" s="416"/>
      <c r="D10" s="416"/>
      <c r="E10" s="416"/>
      <c r="F10" s="416"/>
    </row>
    <row r="11" spans="1:25" x14ac:dyDescent="0.25">
      <c r="A11" s="420" t="s">
        <v>535</v>
      </c>
      <c r="B11" s="416"/>
      <c r="C11" s="416"/>
      <c r="D11" s="416"/>
      <c r="E11" s="416"/>
      <c r="F11" s="416"/>
    </row>
    <row r="12" spans="1:25" x14ac:dyDescent="0.25">
      <c r="A12" s="416"/>
      <c r="B12" s="416"/>
      <c r="C12" s="416"/>
      <c r="D12" s="416"/>
      <c r="E12" s="416"/>
      <c r="F12" s="416"/>
    </row>
    <row r="14" spans="1:25" x14ac:dyDescent="0.25">
      <c r="A14" s="419" t="s">
        <v>545</v>
      </c>
      <c r="B14" s="416"/>
      <c r="C14" s="416"/>
      <c r="D14" s="416"/>
      <c r="E14" s="416"/>
      <c r="F14" s="416"/>
      <c r="Q14" s="366" t="s">
        <v>558</v>
      </c>
      <c r="R14" s="366" t="s">
        <v>559</v>
      </c>
      <c r="T14" s="366" t="s">
        <v>489</v>
      </c>
      <c r="V14" s="365" t="s">
        <v>558</v>
      </c>
      <c r="W14" s="365" t="s">
        <v>559</v>
      </c>
      <c r="X14" s="365" t="s">
        <v>560</v>
      </c>
      <c r="Y14" s="365" t="s">
        <v>206</v>
      </c>
    </row>
    <row r="15" spans="1:25" x14ac:dyDescent="0.25">
      <c r="A15" s="420" t="s">
        <v>561</v>
      </c>
      <c r="B15" s="416"/>
      <c r="C15" s="416"/>
      <c r="D15" s="416"/>
      <c r="E15" s="416"/>
      <c r="F15" s="416"/>
      <c r="G15" s="416"/>
      <c r="H15" s="416"/>
      <c r="I15" s="416"/>
      <c r="J15" s="416"/>
      <c r="K15" s="416"/>
      <c r="L15" s="416"/>
      <c r="M15" s="416"/>
    </row>
    <row r="16" spans="1:25" x14ac:dyDescent="0.25">
      <c r="A16" s="367" t="s">
        <v>545</v>
      </c>
      <c r="B16" s="368" t="s">
        <v>545</v>
      </c>
      <c r="C16" s="368" t="s">
        <v>545</v>
      </c>
      <c r="D16" s="369" t="s">
        <v>545</v>
      </c>
      <c r="E16" s="369" t="s">
        <v>545</v>
      </c>
      <c r="F16" s="419" t="s">
        <v>545</v>
      </c>
      <c r="G16" s="416"/>
      <c r="H16" s="416"/>
      <c r="I16" s="369" t="s">
        <v>545</v>
      </c>
      <c r="J16" s="369" t="s">
        <v>545</v>
      </c>
      <c r="K16" s="369" t="s">
        <v>545</v>
      </c>
      <c r="L16" s="420" t="s">
        <v>545</v>
      </c>
      <c r="M16" s="416"/>
    </row>
    <row r="17" spans="1:27" x14ac:dyDescent="0.25">
      <c r="A17" s="370" t="s">
        <v>545</v>
      </c>
      <c r="B17" s="370" t="s">
        <v>545</v>
      </c>
      <c r="C17" s="370" t="s">
        <v>545</v>
      </c>
      <c r="D17" s="433" t="s">
        <v>562</v>
      </c>
      <c r="E17" s="416"/>
      <c r="F17" s="416"/>
      <c r="G17" s="416"/>
      <c r="H17" s="416"/>
      <c r="I17" s="371" t="s">
        <v>545</v>
      </c>
      <c r="J17" s="433" t="s">
        <v>563</v>
      </c>
      <c r="K17" s="416"/>
      <c r="L17" s="416"/>
      <c r="M17" s="416"/>
    </row>
    <row r="18" spans="1:27" x14ac:dyDescent="0.25">
      <c r="A18" s="370" t="s">
        <v>545</v>
      </c>
      <c r="B18" s="370" t="s">
        <v>545</v>
      </c>
      <c r="C18" s="370" t="s">
        <v>545</v>
      </c>
      <c r="D18" s="370" t="s">
        <v>545</v>
      </c>
      <c r="E18" s="370" t="s">
        <v>545</v>
      </c>
      <c r="F18" s="422" t="s">
        <v>545</v>
      </c>
      <c r="G18" s="416"/>
      <c r="H18" s="416"/>
      <c r="I18" s="370" t="s">
        <v>545</v>
      </c>
      <c r="J18" s="370" t="s">
        <v>545</v>
      </c>
      <c r="K18" s="370" t="s">
        <v>545</v>
      </c>
      <c r="L18" s="422" t="s">
        <v>545</v>
      </c>
      <c r="M18" s="416"/>
    </row>
    <row r="19" spans="1:27" x14ac:dyDescent="0.25">
      <c r="A19" s="372" t="s">
        <v>564</v>
      </c>
      <c r="B19" s="372" t="s">
        <v>565</v>
      </c>
      <c r="C19" s="368" t="s">
        <v>545</v>
      </c>
      <c r="D19" s="373" t="s">
        <v>558</v>
      </c>
      <c r="E19" s="374" t="s">
        <v>545</v>
      </c>
      <c r="F19" s="423" t="s">
        <v>559</v>
      </c>
      <c r="G19" s="416"/>
      <c r="H19" s="416"/>
      <c r="I19" s="374" t="s">
        <v>545</v>
      </c>
      <c r="J19" s="373" t="s">
        <v>558</v>
      </c>
      <c r="K19" s="374" t="s">
        <v>545</v>
      </c>
      <c r="L19" s="423" t="s">
        <v>559</v>
      </c>
      <c r="M19" s="416"/>
    </row>
    <row r="20" spans="1:27" x14ac:dyDescent="0.25">
      <c r="A20" s="375" t="s">
        <v>545</v>
      </c>
      <c r="B20" s="375" t="s">
        <v>545</v>
      </c>
      <c r="C20" s="375" t="s">
        <v>545</v>
      </c>
      <c r="D20" s="376" t="s">
        <v>545</v>
      </c>
      <c r="E20" s="376" t="s">
        <v>545</v>
      </c>
      <c r="F20" s="424" t="s">
        <v>545</v>
      </c>
      <c r="G20" s="425"/>
      <c r="H20" s="425"/>
      <c r="I20" s="376" t="s">
        <v>545</v>
      </c>
      <c r="J20" s="376" t="s">
        <v>545</v>
      </c>
      <c r="K20" s="376" t="s">
        <v>545</v>
      </c>
      <c r="L20" s="424" t="s">
        <v>545</v>
      </c>
      <c r="M20" s="425"/>
    </row>
    <row r="21" spans="1:27" x14ac:dyDescent="0.25">
      <c r="A21" s="370" t="s">
        <v>545</v>
      </c>
      <c r="B21" s="370" t="s">
        <v>545</v>
      </c>
      <c r="C21" s="370" t="s">
        <v>545</v>
      </c>
      <c r="D21" s="377" t="s">
        <v>545</v>
      </c>
      <c r="E21" s="377" t="s">
        <v>545</v>
      </c>
      <c r="F21" s="421" t="s">
        <v>545</v>
      </c>
      <c r="G21" s="416"/>
      <c r="H21" s="416"/>
      <c r="I21" s="377" t="s">
        <v>545</v>
      </c>
      <c r="J21" s="377" t="s">
        <v>545</v>
      </c>
      <c r="K21" s="377" t="s">
        <v>545</v>
      </c>
      <c r="L21" s="421" t="s">
        <v>545</v>
      </c>
      <c r="M21" s="416"/>
    </row>
    <row r="22" spans="1:27" x14ac:dyDescent="0.25">
      <c r="A22" s="370"/>
      <c r="B22" s="370"/>
      <c r="C22" s="370"/>
      <c r="D22" s="377"/>
      <c r="E22" s="377"/>
      <c r="F22" s="421"/>
      <c r="G22" s="416"/>
      <c r="H22" s="416"/>
      <c r="I22" s="377"/>
      <c r="J22" s="377"/>
      <c r="K22" s="377"/>
      <c r="L22" s="421"/>
      <c r="M22" s="416"/>
    </row>
    <row r="23" spans="1:27" x14ac:dyDescent="0.25">
      <c r="A23" s="378"/>
      <c r="B23" s="378"/>
      <c r="C23" s="370"/>
      <c r="D23" s="399"/>
      <c r="E23" s="392"/>
      <c r="F23" s="432"/>
      <c r="G23" s="427"/>
      <c r="H23" s="427"/>
      <c r="I23" s="392"/>
      <c r="J23" s="399"/>
      <c r="K23" s="392"/>
      <c r="L23" s="432"/>
      <c r="M23" s="427"/>
      <c r="Y23" s="346"/>
      <c r="AA23" s="383"/>
    </row>
    <row r="24" spans="1:27" x14ac:dyDescent="0.25">
      <c r="A24" s="379"/>
      <c r="B24" s="379"/>
      <c r="C24" s="370"/>
      <c r="D24" s="400"/>
      <c r="E24" s="392"/>
      <c r="F24" s="429"/>
      <c r="G24" s="427"/>
      <c r="H24" s="427"/>
      <c r="I24" s="392"/>
      <c r="J24" s="400"/>
      <c r="K24" s="392"/>
      <c r="L24" s="429"/>
      <c r="M24" s="427"/>
      <c r="Y24" s="346"/>
      <c r="AA24" s="383"/>
    </row>
    <row r="25" spans="1:27" x14ac:dyDescent="0.25">
      <c r="A25" s="378"/>
      <c r="B25" s="378"/>
      <c r="C25" s="370"/>
      <c r="D25" s="399"/>
      <c r="E25" s="392"/>
      <c r="F25" s="432"/>
      <c r="G25" s="427"/>
      <c r="H25" s="427"/>
      <c r="I25" s="392"/>
      <c r="J25" s="399"/>
      <c r="K25" s="392"/>
      <c r="L25" s="432"/>
      <c r="M25" s="427"/>
      <c r="Y25" s="346"/>
      <c r="AA25" s="383"/>
    </row>
    <row r="26" spans="1:27" ht="15" customHeight="1" x14ac:dyDescent="0.25">
      <c r="A26" s="380"/>
      <c r="B26" s="380"/>
      <c r="C26" s="368"/>
      <c r="D26" s="397"/>
      <c r="E26" s="393"/>
      <c r="F26" s="428"/>
      <c r="G26" s="427"/>
      <c r="H26" s="427"/>
      <c r="I26" s="393"/>
      <c r="J26" s="397"/>
      <c r="K26" s="393"/>
      <c r="L26" s="428"/>
      <c r="M26" s="427"/>
      <c r="Y26" s="346"/>
      <c r="AA26" s="383"/>
    </row>
    <row r="27" spans="1:27" ht="15" customHeight="1" x14ac:dyDescent="0.25">
      <c r="A27" s="381"/>
      <c r="B27" s="381"/>
      <c r="C27" s="368"/>
      <c r="D27" s="398"/>
      <c r="E27" s="393"/>
      <c r="F27" s="426"/>
      <c r="G27" s="427"/>
      <c r="H27" s="427"/>
      <c r="I27" s="393"/>
      <c r="J27" s="403"/>
      <c r="K27" s="393"/>
      <c r="L27" s="426"/>
      <c r="M27" s="427"/>
      <c r="Y27" s="346"/>
      <c r="AA27" s="383"/>
    </row>
    <row r="28" spans="1:27" x14ac:dyDescent="0.25">
      <c r="A28" s="380"/>
      <c r="B28" s="380"/>
      <c r="C28" s="368"/>
      <c r="D28" s="397"/>
      <c r="E28" s="393"/>
      <c r="F28" s="428"/>
      <c r="G28" s="427"/>
      <c r="H28" s="427"/>
      <c r="I28" s="393"/>
      <c r="J28" s="397"/>
      <c r="K28" s="393"/>
      <c r="L28" s="428"/>
      <c r="M28" s="427"/>
      <c r="Y28" s="346"/>
      <c r="AA28" s="383"/>
    </row>
    <row r="29" spans="1:27" ht="15" customHeight="1" x14ac:dyDescent="0.25">
      <c r="A29" s="381"/>
      <c r="B29" s="381"/>
      <c r="C29" s="368"/>
      <c r="D29" s="398"/>
      <c r="E29" s="393"/>
      <c r="F29" s="426"/>
      <c r="G29" s="427"/>
      <c r="H29" s="427"/>
      <c r="I29" s="393"/>
      <c r="J29" s="403"/>
      <c r="K29" s="393"/>
      <c r="L29" s="426"/>
      <c r="M29" s="427"/>
      <c r="Y29" s="346"/>
      <c r="AA29" s="383"/>
    </row>
    <row r="30" spans="1:27" x14ac:dyDescent="0.25">
      <c r="A30" s="380"/>
      <c r="B30" s="380"/>
      <c r="C30" s="368"/>
      <c r="D30" s="397"/>
      <c r="E30" s="393"/>
      <c r="F30" s="428"/>
      <c r="G30" s="427"/>
      <c r="H30" s="427"/>
      <c r="I30" s="393"/>
      <c r="J30" s="397"/>
      <c r="K30" s="393"/>
      <c r="L30" s="428"/>
      <c r="M30" s="427"/>
      <c r="Y30" s="346"/>
      <c r="AA30" s="383"/>
    </row>
    <row r="31" spans="1:27" ht="15" customHeight="1" x14ac:dyDescent="0.25">
      <c r="A31" s="381"/>
      <c r="B31" s="381"/>
      <c r="C31" s="368"/>
      <c r="D31" s="398"/>
      <c r="E31" s="393"/>
      <c r="F31" s="426"/>
      <c r="G31" s="427"/>
      <c r="H31" s="427"/>
      <c r="I31" s="393"/>
      <c r="J31" s="403"/>
      <c r="K31" s="393"/>
      <c r="L31" s="426"/>
      <c r="M31" s="427"/>
      <c r="Y31" s="346"/>
      <c r="AA31" s="383"/>
    </row>
    <row r="32" spans="1:27" ht="15" customHeight="1" x14ac:dyDescent="0.25">
      <c r="A32" s="380"/>
      <c r="B32" s="380"/>
      <c r="C32" s="368"/>
      <c r="D32" s="397"/>
      <c r="E32" s="393"/>
      <c r="F32" s="428"/>
      <c r="G32" s="427"/>
      <c r="H32" s="427"/>
      <c r="I32" s="393"/>
      <c r="J32" s="401"/>
      <c r="K32" s="393"/>
      <c r="L32" s="428"/>
      <c r="M32" s="427"/>
      <c r="Y32" s="346"/>
      <c r="AA32" s="383"/>
    </row>
    <row r="33" spans="1:27" ht="15" customHeight="1" x14ac:dyDescent="0.25">
      <c r="A33" s="381"/>
      <c r="B33" s="381"/>
      <c r="C33" s="368"/>
      <c r="D33" s="398"/>
      <c r="E33" s="393"/>
      <c r="F33" s="426"/>
      <c r="G33" s="427"/>
      <c r="H33" s="427"/>
      <c r="I33" s="393"/>
      <c r="J33" s="398"/>
      <c r="K33" s="393"/>
      <c r="L33" s="426"/>
      <c r="M33" s="427"/>
      <c r="Y33" s="346"/>
      <c r="AA33" s="383"/>
    </row>
    <row r="34" spans="1:27" x14ac:dyDescent="0.25">
      <c r="A34" s="379"/>
      <c r="B34" s="379"/>
      <c r="C34" s="370"/>
      <c r="D34" s="400"/>
      <c r="E34" s="392"/>
      <c r="F34" s="429"/>
      <c r="G34" s="427"/>
      <c r="H34" s="427"/>
      <c r="I34" s="392"/>
      <c r="J34" s="404"/>
      <c r="K34" s="392"/>
      <c r="L34" s="429"/>
      <c r="M34" s="427"/>
      <c r="Y34" s="346"/>
      <c r="AA34" s="383"/>
    </row>
    <row r="35" spans="1:27" x14ac:dyDescent="0.25">
      <c r="A35" s="378"/>
      <c r="B35" s="378"/>
      <c r="C35" s="370"/>
      <c r="D35" s="399"/>
      <c r="E35" s="392"/>
      <c r="F35" s="432"/>
      <c r="G35" s="427"/>
      <c r="H35" s="427"/>
      <c r="I35" s="392"/>
      <c r="J35" s="399"/>
      <c r="K35" s="392"/>
      <c r="L35" s="432"/>
      <c r="M35" s="427"/>
      <c r="Y35" s="346"/>
      <c r="AA35" s="383"/>
    </row>
    <row r="36" spans="1:27" x14ac:dyDescent="0.25">
      <c r="A36" s="380"/>
      <c r="B36" s="380"/>
      <c r="C36" s="368"/>
      <c r="D36" s="397"/>
      <c r="E36" s="393"/>
      <c r="F36" s="428"/>
      <c r="G36" s="427"/>
      <c r="H36" s="427"/>
      <c r="I36" s="393"/>
      <c r="J36" s="397"/>
      <c r="K36" s="393"/>
      <c r="L36" s="428"/>
      <c r="M36" s="427"/>
      <c r="Y36" s="346"/>
      <c r="AA36" s="383"/>
    </row>
    <row r="37" spans="1:27" x14ac:dyDescent="0.25">
      <c r="A37" s="381"/>
      <c r="B37" s="381"/>
      <c r="C37" s="368"/>
      <c r="D37" s="398"/>
      <c r="E37" s="393"/>
      <c r="F37" s="426"/>
      <c r="G37" s="427"/>
      <c r="H37" s="427"/>
      <c r="I37" s="393"/>
      <c r="J37" s="398"/>
      <c r="K37" s="393"/>
      <c r="L37" s="426"/>
      <c r="M37" s="427"/>
      <c r="Y37" s="346"/>
      <c r="AA37" s="383"/>
    </row>
    <row r="38" spans="1:27" x14ac:dyDescent="0.25">
      <c r="A38" s="380"/>
      <c r="B38" s="380"/>
      <c r="C38" s="368"/>
      <c r="D38" s="397"/>
      <c r="E38" s="393"/>
      <c r="F38" s="428"/>
      <c r="G38" s="427"/>
      <c r="H38" s="427"/>
      <c r="I38" s="393"/>
      <c r="J38" s="397"/>
      <c r="K38" s="393"/>
      <c r="L38" s="428"/>
      <c r="M38" s="427"/>
      <c r="Y38" s="346"/>
      <c r="AA38" s="383"/>
    </row>
    <row r="39" spans="1:27" ht="15" customHeight="1" x14ac:dyDescent="0.25">
      <c r="A39" s="381"/>
      <c r="B39" s="381"/>
      <c r="C39" s="368"/>
      <c r="D39" s="403"/>
      <c r="E39" s="393"/>
      <c r="F39" s="426"/>
      <c r="G39" s="427"/>
      <c r="H39" s="427"/>
      <c r="I39" s="393"/>
      <c r="J39" s="403"/>
      <c r="K39" s="393"/>
      <c r="L39" s="426"/>
      <c r="M39" s="427"/>
      <c r="Y39" s="346"/>
      <c r="AA39" s="383"/>
    </row>
    <row r="40" spans="1:27" x14ac:dyDescent="0.25">
      <c r="A40" s="380"/>
      <c r="B40" s="380"/>
      <c r="C40" s="368"/>
      <c r="D40" s="397"/>
      <c r="E40" s="393"/>
      <c r="F40" s="428"/>
      <c r="G40" s="427"/>
      <c r="H40" s="427"/>
      <c r="I40" s="393"/>
      <c r="J40" s="397"/>
      <c r="K40" s="393"/>
      <c r="L40" s="428"/>
      <c r="M40" s="427"/>
      <c r="Y40" s="346"/>
      <c r="AA40" s="383"/>
    </row>
    <row r="41" spans="1:27" ht="15" customHeight="1" x14ac:dyDescent="0.25">
      <c r="A41" s="381"/>
      <c r="B41" s="381"/>
      <c r="C41" s="368"/>
      <c r="D41" s="403"/>
      <c r="E41" s="393"/>
      <c r="F41" s="426"/>
      <c r="G41" s="427"/>
      <c r="H41" s="427"/>
      <c r="I41" s="393"/>
      <c r="J41" s="403"/>
      <c r="K41" s="393"/>
      <c r="L41" s="426"/>
      <c r="M41" s="427"/>
      <c r="Y41" s="346"/>
      <c r="AA41" s="383"/>
    </row>
    <row r="42" spans="1:27" ht="15" customHeight="1" x14ac:dyDescent="0.25">
      <c r="A42" s="380"/>
      <c r="B42" s="380"/>
      <c r="C42" s="368"/>
      <c r="D42" s="401"/>
      <c r="E42" s="393"/>
      <c r="F42" s="428"/>
      <c r="G42" s="427"/>
      <c r="H42" s="427"/>
      <c r="I42" s="393"/>
      <c r="J42" s="401"/>
      <c r="K42" s="393"/>
      <c r="L42" s="428"/>
      <c r="M42" s="427"/>
      <c r="Y42" s="346"/>
      <c r="AA42" s="383"/>
    </row>
    <row r="43" spans="1:27" ht="15" customHeight="1" x14ac:dyDescent="0.25">
      <c r="A43" s="381"/>
      <c r="B43" s="381"/>
      <c r="C43" s="368"/>
      <c r="D43" s="398"/>
      <c r="E43" s="393"/>
      <c r="F43" s="426"/>
      <c r="G43" s="427"/>
      <c r="H43" s="427"/>
      <c r="I43" s="393"/>
      <c r="J43" s="398"/>
      <c r="K43" s="393"/>
      <c r="L43" s="426"/>
      <c r="M43" s="427"/>
      <c r="Y43" s="346"/>
      <c r="AA43" s="383"/>
    </row>
    <row r="44" spans="1:27" x14ac:dyDescent="0.25">
      <c r="A44" s="380"/>
      <c r="B44" s="380"/>
      <c r="C44" s="368"/>
      <c r="D44" s="397"/>
      <c r="E44" s="393"/>
      <c r="F44" s="428"/>
      <c r="G44" s="427"/>
      <c r="H44" s="427"/>
      <c r="I44" s="393"/>
      <c r="J44" s="397"/>
      <c r="K44" s="393"/>
      <c r="L44" s="428"/>
      <c r="M44" s="427"/>
      <c r="Y44" s="346"/>
      <c r="AA44" s="383"/>
    </row>
    <row r="45" spans="1:27" x14ac:dyDescent="0.25">
      <c r="A45" s="378"/>
      <c r="B45" s="378"/>
      <c r="C45" s="370"/>
      <c r="D45" s="402"/>
      <c r="E45" s="392"/>
      <c r="F45" s="432"/>
      <c r="G45" s="427"/>
      <c r="H45" s="427"/>
      <c r="I45" s="392"/>
      <c r="J45" s="402"/>
      <c r="K45" s="392"/>
      <c r="L45" s="432"/>
      <c r="M45" s="427"/>
      <c r="Y45" s="346"/>
      <c r="AA45" s="383"/>
    </row>
    <row r="46" spans="1:27" x14ac:dyDescent="0.25">
      <c r="A46" s="379"/>
      <c r="B46" s="379"/>
      <c r="C46" s="370"/>
      <c r="D46" s="400"/>
      <c r="E46" s="392"/>
      <c r="F46" s="429"/>
      <c r="G46" s="427"/>
      <c r="H46" s="427"/>
      <c r="I46" s="392"/>
      <c r="J46" s="400"/>
      <c r="K46" s="392"/>
      <c r="L46" s="429"/>
      <c r="M46" s="427"/>
      <c r="Y46" s="346"/>
      <c r="AA46" s="383"/>
    </row>
    <row r="47" spans="1:27" x14ac:dyDescent="0.25">
      <c r="A47" s="381"/>
      <c r="B47" s="381"/>
      <c r="C47" s="368"/>
      <c r="D47" s="398"/>
      <c r="E47" s="393"/>
      <c r="F47" s="426"/>
      <c r="G47" s="427"/>
      <c r="H47" s="427"/>
      <c r="I47" s="393"/>
      <c r="J47" s="398"/>
      <c r="K47" s="393"/>
      <c r="L47" s="426"/>
      <c r="M47" s="427"/>
      <c r="Y47" s="346"/>
      <c r="AA47" s="383"/>
    </row>
    <row r="48" spans="1:27" ht="15" customHeight="1" x14ac:dyDescent="0.25">
      <c r="A48" s="380"/>
      <c r="B48" s="380"/>
      <c r="C48" s="368"/>
      <c r="D48" s="397"/>
      <c r="E48" s="393"/>
      <c r="F48" s="428"/>
      <c r="G48" s="427"/>
      <c r="H48" s="427"/>
      <c r="I48" s="393"/>
      <c r="J48" s="397"/>
      <c r="K48" s="393"/>
      <c r="L48" s="428"/>
      <c r="M48" s="427"/>
      <c r="Y48" s="346"/>
      <c r="AA48" s="383"/>
    </row>
    <row r="49" spans="1:27" ht="15" customHeight="1" x14ac:dyDescent="0.25">
      <c r="A49" s="381"/>
      <c r="B49" s="381"/>
      <c r="C49" s="368"/>
      <c r="D49" s="398"/>
      <c r="E49" s="393"/>
      <c r="F49" s="426"/>
      <c r="G49" s="427"/>
      <c r="H49" s="427"/>
      <c r="I49" s="393"/>
      <c r="J49" s="398"/>
      <c r="K49" s="393"/>
      <c r="L49" s="426"/>
      <c r="M49" s="427"/>
      <c r="Y49" s="346"/>
      <c r="AA49" s="383"/>
    </row>
    <row r="50" spans="1:27" ht="15" customHeight="1" x14ac:dyDescent="0.25">
      <c r="A50" s="380"/>
      <c r="B50" s="380"/>
      <c r="C50" s="368"/>
      <c r="D50" s="397"/>
      <c r="E50" s="393"/>
      <c r="F50" s="428"/>
      <c r="G50" s="427"/>
      <c r="H50" s="427"/>
      <c r="I50" s="393"/>
      <c r="J50" s="397"/>
      <c r="K50" s="393"/>
      <c r="L50" s="428"/>
      <c r="M50" s="427"/>
      <c r="Y50" s="346"/>
      <c r="AA50" s="383"/>
    </row>
    <row r="51" spans="1:27" x14ac:dyDescent="0.25">
      <c r="A51" s="381"/>
      <c r="B51" s="381"/>
      <c r="C51" s="368"/>
      <c r="D51" s="398"/>
      <c r="E51" s="393"/>
      <c r="F51" s="426"/>
      <c r="G51" s="427"/>
      <c r="H51" s="427"/>
      <c r="I51" s="393"/>
      <c r="J51" s="398"/>
      <c r="K51" s="393"/>
      <c r="L51" s="426"/>
      <c r="M51" s="427"/>
      <c r="Y51" s="346"/>
      <c r="AA51" s="383"/>
    </row>
    <row r="52" spans="1:27" ht="15" customHeight="1" x14ac:dyDescent="0.25">
      <c r="A52" s="380"/>
      <c r="B52" s="380"/>
      <c r="C52" s="368"/>
      <c r="D52" s="397"/>
      <c r="E52" s="393"/>
      <c r="F52" s="428"/>
      <c r="G52" s="427"/>
      <c r="H52" s="427"/>
      <c r="I52" s="393"/>
      <c r="J52" s="397"/>
      <c r="K52" s="393"/>
      <c r="L52" s="428"/>
      <c r="M52" s="427"/>
      <c r="Y52" s="346"/>
      <c r="AA52" s="383"/>
    </row>
    <row r="53" spans="1:27" ht="15" customHeight="1" x14ac:dyDescent="0.25">
      <c r="A53" s="381"/>
      <c r="B53" s="381"/>
      <c r="C53" s="368"/>
      <c r="D53" s="398"/>
      <c r="E53" s="393"/>
      <c r="F53" s="426"/>
      <c r="G53" s="427"/>
      <c r="H53" s="427"/>
      <c r="I53" s="393"/>
      <c r="J53" s="398"/>
      <c r="K53" s="393"/>
      <c r="L53" s="426"/>
      <c r="M53" s="427"/>
      <c r="Y53" s="346"/>
      <c r="AA53" s="383"/>
    </row>
    <row r="54" spans="1:27" ht="15" customHeight="1" x14ac:dyDescent="0.25">
      <c r="A54" s="380"/>
      <c r="B54" s="380"/>
      <c r="C54" s="368"/>
      <c r="D54" s="397"/>
      <c r="E54" s="393"/>
      <c r="F54" s="428"/>
      <c r="G54" s="427"/>
      <c r="H54" s="427"/>
      <c r="I54" s="393"/>
      <c r="J54" s="397"/>
      <c r="K54" s="393"/>
      <c r="L54" s="428"/>
      <c r="M54" s="427"/>
      <c r="Y54" s="346"/>
      <c r="AA54" s="383"/>
    </row>
    <row r="55" spans="1:27" x14ac:dyDescent="0.25">
      <c r="A55" s="378"/>
      <c r="B55" s="378"/>
      <c r="C55" s="370"/>
      <c r="D55" s="399"/>
      <c r="E55" s="392"/>
      <c r="F55" s="432"/>
      <c r="G55" s="427"/>
      <c r="H55" s="427"/>
      <c r="I55" s="392"/>
      <c r="J55" s="399"/>
      <c r="K55" s="392"/>
      <c r="L55" s="432"/>
      <c r="M55" s="427"/>
      <c r="Y55" s="346"/>
      <c r="AA55" s="383"/>
    </row>
    <row r="56" spans="1:27" x14ac:dyDescent="0.25">
      <c r="A56" s="379"/>
      <c r="B56" s="379"/>
      <c r="C56" s="370"/>
      <c r="D56" s="400"/>
      <c r="E56" s="392"/>
      <c r="F56" s="429"/>
      <c r="G56" s="427"/>
      <c r="H56" s="427"/>
      <c r="I56" s="392"/>
      <c r="J56" s="400"/>
      <c r="K56" s="392"/>
      <c r="L56" s="429"/>
      <c r="M56" s="427"/>
      <c r="Y56" s="346"/>
      <c r="AA56" s="383"/>
    </row>
    <row r="57" spans="1:27" x14ac:dyDescent="0.25">
      <c r="A57" s="381"/>
      <c r="B57" s="381"/>
      <c r="C57" s="368"/>
      <c r="D57" s="398"/>
      <c r="E57" s="393"/>
      <c r="F57" s="426"/>
      <c r="G57" s="427"/>
      <c r="H57" s="427"/>
      <c r="I57" s="393"/>
      <c r="J57" s="398"/>
      <c r="K57" s="393"/>
      <c r="L57" s="426"/>
      <c r="M57" s="427"/>
      <c r="Y57" s="346"/>
      <c r="AA57" s="383"/>
    </row>
    <row r="58" spans="1:27" ht="15" customHeight="1" x14ac:dyDescent="0.25">
      <c r="A58" s="380"/>
      <c r="B58" s="380"/>
      <c r="C58" s="368"/>
      <c r="D58" s="397"/>
      <c r="E58" s="393"/>
      <c r="F58" s="428"/>
      <c r="G58" s="427"/>
      <c r="H58" s="427"/>
      <c r="I58" s="393"/>
      <c r="J58" s="397"/>
      <c r="K58" s="393"/>
      <c r="L58" s="434"/>
      <c r="M58" s="427"/>
      <c r="Y58" s="346"/>
      <c r="AA58" s="383"/>
    </row>
    <row r="59" spans="1:27" ht="15" customHeight="1" x14ac:dyDescent="0.25">
      <c r="A59" s="381"/>
      <c r="B59" s="381"/>
      <c r="C59" s="368"/>
      <c r="D59" s="398"/>
      <c r="E59" s="393"/>
      <c r="F59" s="426"/>
      <c r="G59" s="427"/>
      <c r="H59" s="427"/>
      <c r="I59" s="393"/>
      <c r="J59" s="398"/>
      <c r="K59" s="393"/>
      <c r="L59" s="426"/>
      <c r="M59" s="427"/>
      <c r="Y59" s="346"/>
      <c r="AA59" s="383"/>
    </row>
    <row r="60" spans="1:27" ht="15" customHeight="1" x14ac:dyDescent="0.25">
      <c r="A60" s="380"/>
      <c r="B60" s="380"/>
      <c r="C60" s="368"/>
      <c r="D60" s="397"/>
      <c r="E60" s="393"/>
      <c r="F60" s="428"/>
      <c r="G60" s="427"/>
      <c r="H60" s="427"/>
      <c r="I60" s="393"/>
      <c r="J60" s="397"/>
      <c r="K60" s="393"/>
      <c r="L60" s="434"/>
      <c r="M60" s="427"/>
      <c r="Y60" s="346"/>
      <c r="AA60" s="383"/>
    </row>
    <row r="61" spans="1:27" x14ac:dyDescent="0.25">
      <c r="A61" s="381"/>
      <c r="B61" s="381"/>
      <c r="C61" s="368"/>
      <c r="D61" s="398"/>
      <c r="E61" s="393"/>
      <c r="F61" s="426"/>
      <c r="G61" s="427"/>
      <c r="H61" s="427"/>
      <c r="I61" s="393"/>
      <c r="J61" s="398"/>
      <c r="K61" s="393"/>
      <c r="L61" s="426"/>
      <c r="M61" s="427"/>
      <c r="Y61" s="346"/>
      <c r="AA61" s="383"/>
    </row>
    <row r="62" spans="1:27" ht="15" customHeight="1" x14ac:dyDescent="0.25">
      <c r="A62" s="380"/>
      <c r="B62" s="380"/>
      <c r="C62" s="368"/>
      <c r="D62" s="397"/>
      <c r="E62" s="393"/>
      <c r="F62" s="428"/>
      <c r="G62" s="427"/>
      <c r="H62" s="427"/>
      <c r="I62" s="393"/>
      <c r="J62" s="397"/>
      <c r="K62" s="393"/>
      <c r="L62" s="434"/>
      <c r="M62" s="427"/>
      <c r="Y62" s="346"/>
      <c r="AA62" s="383"/>
    </row>
    <row r="63" spans="1:27" ht="15" customHeight="1" x14ac:dyDescent="0.25">
      <c r="A63" s="381"/>
      <c r="B63" s="381"/>
      <c r="C63" s="368"/>
      <c r="D63" s="398"/>
      <c r="E63" s="393"/>
      <c r="F63" s="426"/>
      <c r="G63" s="427"/>
      <c r="H63" s="427"/>
      <c r="I63" s="393"/>
      <c r="J63" s="398"/>
      <c r="K63" s="393"/>
      <c r="L63" s="435"/>
      <c r="M63" s="427"/>
      <c r="Y63" s="346"/>
      <c r="AA63" s="383"/>
    </row>
    <row r="64" spans="1:27" ht="15" customHeight="1" x14ac:dyDescent="0.25">
      <c r="A64" s="380"/>
      <c r="B64" s="380"/>
      <c r="C64" s="368"/>
      <c r="D64" s="397"/>
      <c r="E64" s="393"/>
      <c r="F64" s="428"/>
      <c r="G64" s="427"/>
      <c r="H64" s="427"/>
      <c r="I64" s="393"/>
      <c r="J64" s="397"/>
      <c r="K64" s="393"/>
      <c r="L64" s="428"/>
      <c r="M64" s="427"/>
      <c r="Y64" s="346"/>
      <c r="AA64" s="383"/>
    </row>
    <row r="65" spans="1:27" x14ac:dyDescent="0.25">
      <c r="A65" s="378"/>
      <c r="B65" s="378"/>
      <c r="C65" s="370"/>
      <c r="D65" s="399"/>
      <c r="E65" s="392"/>
      <c r="F65" s="432"/>
      <c r="G65" s="427"/>
      <c r="H65" s="427"/>
      <c r="I65" s="392"/>
      <c r="J65" s="399"/>
      <c r="K65" s="392"/>
      <c r="L65" s="430"/>
      <c r="M65" s="427"/>
      <c r="Y65" s="346"/>
      <c r="AA65" s="383"/>
    </row>
    <row r="66" spans="1:27" x14ac:dyDescent="0.25">
      <c r="A66" s="379"/>
      <c r="B66" s="379"/>
      <c r="C66" s="370"/>
      <c r="D66" s="400"/>
      <c r="E66" s="392"/>
      <c r="F66" s="429"/>
      <c r="G66" s="427"/>
      <c r="H66" s="427"/>
      <c r="I66" s="392"/>
      <c r="J66" s="400"/>
      <c r="K66" s="392"/>
      <c r="L66" s="429"/>
      <c r="M66" s="427"/>
      <c r="Y66" s="346"/>
      <c r="AA66" s="383"/>
    </row>
    <row r="67" spans="1:27" x14ac:dyDescent="0.25">
      <c r="A67" s="381"/>
      <c r="B67" s="381"/>
      <c r="C67" s="368"/>
      <c r="D67" s="398"/>
      <c r="E67" s="393"/>
      <c r="F67" s="426"/>
      <c r="G67" s="427"/>
      <c r="H67" s="427"/>
      <c r="I67" s="393"/>
      <c r="J67" s="398"/>
      <c r="K67" s="393"/>
      <c r="L67" s="426"/>
      <c r="M67" s="427"/>
      <c r="Y67" s="346"/>
      <c r="AA67" s="383"/>
    </row>
    <row r="68" spans="1:27" ht="15" customHeight="1" x14ac:dyDescent="0.25">
      <c r="A68" s="380"/>
      <c r="B68" s="380"/>
      <c r="C68" s="368"/>
      <c r="D68" s="397"/>
      <c r="E68" s="393"/>
      <c r="F68" s="434"/>
      <c r="G68" s="427"/>
      <c r="H68" s="427"/>
      <c r="I68" s="393"/>
      <c r="J68" s="397"/>
      <c r="K68" s="393"/>
      <c r="L68" s="434"/>
      <c r="M68" s="427"/>
      <c r="Y68" s="346"/>
      <c r="AA68" s="383"/>
    </row>
    <row r="69" spans="1:27" ht="15" customHeight="1" x14ac:dyDescent="0.25">
      <c r="A69" s="381"/>
      <c r="B69" s="381"/>
      <c r="C69" s="368"/>
      <c r="D69" s="398"/>
      <c r="E69" s="393"/>
      <c r="F69" s="426"/>
      <c r="G69" s="427"/>
      <c r="H69" s="427"/>
      <c r="I69" s="393"/>
      <c r="J69" s="398"/>
      <c r="K69" s="393"/>
      <c r="L69" s="426"/>
      <c r="M69" s="427"/>
      <c r="Y69" s="346"/>
      <c r="AA69" s="383"/>
    </row>
    <row r="70" spans="1:27" ht="15" customHeight="1" x14ac:dyDescent="0.25">
      <c r="A70" s="380"/>
      <c r="B70" s="380"/>
      <c r="C70" s="368"/>
      <c r="D70" s="397"/>
      <c r="E70" s="393"/>
      <c r="F70" s="434"/>
      <c r="G70" s="427"/>
      <c r="H70" s="427"/>
      <c r="I70" s="393"/>
      <c r="J70" s="397"/>
      <c r="K70" s="393"/>
      <c r="L70" s="434"/>
      <c r="M70" s="427"/>
      <c r="Y70" s="346"/>
      <c r="AA70" s="383"/>
    </row>
    <row r="71" spans="1:27" x14ac:dyDescent="0.25">
      <c r="A71" s="381"/>
      <c r="B71" s="381"/>
      <c r="C71" s="368"/>
      <c r="D71" s="398"/>
      <c r="E71" s="393"/>
      <c r="F71" s="426"/>
      <c r="G71" s="427"/>
      <c r="H71" s="427"/>
      <c r="I71" s="393"/>
      <c r="J71" s="398"/>
      <c r="K71" s="393"/>
      <c r="L71" s="426"/>
      <c r="M71" s="427"/>
      <c r="Y71" s="346"/>
      <c r="AA71" s="383"/>
    </row>
    <row r="72" spans="1:27" ht="15" customHeight="1" x14ac:dyDescent="0.25">
      <c r="A72" s="380"/>
      <c r="B72" s="380"/>
      <c r="C72" s="368"/>
      <c r="D72" s="397"/>
      <c r="E72" s="393"/>
      <c r="F72" s="434"/>
      <c r="G72" s="427"/>
      <c r="H72" s="427"/>
      <c r="I72" s="393"/>
      <c r="J72" s="397"/>
      <c r="K72" s="393"/>
      <c r="L72" s="434"/>
      <c r="M72" s="427"/>
      <c r="Y72" s="346"/>
      <c r="AA72" s="383"/>
    </row>
    <row r="73" spans="1:27" ht="15" customHeight="1" x14ac:dyDescent="0.25">
      <c r="A73" s="381"/>
      <c r="B73" s="381"/>
      <c r="C73" s="368"/>
      <c r="D73" s="398"/>
      <c r="E73" s="393"/>
      <c r="F73" s="435"/>
      <c r="G73" s="427"/>
      <c r="H73" s="427"/>
      <c r="I73" s="393"/>
      <c r="J73" s="398"/>
      <c r="K73" s="393"/>
      <c r="L73" s="435"/>
      <c r="M73" s="427"/>
      <c r="Y73" s="346"/>
      <c r="AA73" s="383"/>
    </row>
    <row r="74" spans="1:27" ht="15" customHeight="1" x14ac:dyDescent="0.25">
      <c r="A74" s="380"/>
      <c r="B74" s="380"/>
      <c r="C74" s="368"/>
      <c r="D74" s="397"/>
      <c r="E74" s="393"/>
      <c r="F74" s="428"/>
      <c r="G74" s="427"/>
      <c r="H74" s="427"/>
      <c r="I74" s="393"/>
      <c r="J74" s="397"/>
      <c r="K74" s="393"/>
      <c r="L74" s="428"/>
      <c r="M74" s="427"/>
      <c r="Y74" s="346"/>
      <c r="AA74" s="383"/>
    </row>
    <row r="75" spans="1:27" x14ac:dyDescent="0.25">
      <c r="A75" s="378"/>
      <c r="B75" s="378"/>
      <c r="C75" s="370"/>
      <c r="D75" s="399"/>
      <c r="E75" s="392"/>
      <c r="F75" s="430"/>
      <c r="G75" s="427"/>
      <c r="H75" s="427"/>
      <c r="I75" s="392"/>
      <c r="J75" s="399"/>
      <c r="K75" s="392"/>
      <c r="L75" s="430"/>
      <c r="M75" s="427"/>
      <c r="Y75" s="346"/>
      <c r="AA75" s="383"/>
    </row>
    <row r="76" spans="1:27" x14ac:dyDescent="0.25">
      <c r="A76" s="379"/>
      <c r="B76" s="379"/>
      <c r="C76" s="370"/>
      <c r="D76" s="400"/>
      <c r="E76" s="392"/>
      <c r="F76" s="429"/>
      <c r="G76" s="427"/>
      <c r="H76" s="427"/>
      <c r="I76" s="392"/>
      <c r="J76" s="400"/>
      <c r="K76" s="392"/>
      <c r="L76" s="429"/>
      <c r="M76" s="427"/>
      <c r="Y76" s="346"/>
      <c r="AA76" s="383"/>
    </row>
    <row r="77" spans="1:27" x14ac:dyDescent="0.25">
      <c r="A77" s="381"/>
      <c r="B77" s="381"/>
      <c r="C77" s="368"/>
      <c r="D77" s="398"/>
      <c r="E77" s="393"/>
      <c r="F77" s="426"/>
      <c r="G77" s="427"/>
      <c r="H77" s="427"/>
      <c r="I77" s="393"/>
      <c r="J77" s="398"/>
      <c r="K77" s="393"/>
      <c r="L77" s="426"/>
      <c r="M77" s="427"/>
      <c r="Y77" s="346"/>
      <c r="AA77" s="383"/>
    </row>
    <row r="78" spans="1:27" ht="15" customHeight="1" x14ac:dyDescent="0.25">
      <c r="A78" s="380"/>
      <c r="B78" s="380"/>
      <c r="C78" s="368"/>
      <c r="D78" s="397"/>
      <c r="E78" s="393"/>
      <c r="F78" s="428"/>
      <c r="G78" s="427"/>
      <c r="H78" s="427"/>
      <c r="I78" s="393"/>
      <c r="J78" s="397"/>
      <c r="K78" s="393"/>
      <c r="L78" s="428"/>
      <c r="M78" s="427"/>
      <c r="Y78" s="346"/>
      <c r="AA78" s="383"/>
    </row>
    <row r="79" spans="1:27" ht="15" customHeight="1" x14ac:dyDescent="0.25">
      <c r="A79" s="381"/>
      <c r="B79" s="381"/>
      <c r="C79" s="368"/>
      <c r="D79" s="398"/>
      <c r="E79" s="393"/>
      <c r="F79" s="426"/>
      <c r="G79" s="427"/>
      <c r="H79" s="427"/>
      <c r="I79" s="393"/>
      <c r="J79" s="398"/>
      <c r="K79" s="393"/>
      <c r="L79" s="426"/>
      <c r="M79" s="427"/>
      <c r="Y79" s="346"/>
      <c r="AA79" s="383"/>
    </row>
    <row r="80" spans="1:27" ht="15" customHeight="1" x14ac:dyDescent="0.25">
      <c r="A80" s="380"/>
      <c r="B80" s="380"/>
      <c r="C80" s="368"/>
      <c r="D80" s="397"/>
      <c r="E80" s="393"/>
      <c r="F80" s="428"/>
      <c r="G80" s="427"/>
      <c r="H80" s="427"/>
      <c r="I80" s="393"/>
      <c r="J80" s="397"/>
      <c r="K80" s="393"/>
      <c r="L80" s="428"/>
      <c r="M80" s="427"/>
      <c r="Y80" s="346"/>
      <c r="AA80" s="383"/>
    </row>
    <row r="81" spans="1:27" x14ac:dyDescent="0.25">
      <c r="A81" s="381"/>
      <c r="B81" s="381"/>
      <c r="C81" s="368"/>
      <c r="D81" s="398"/>
      <c r="E81" s="393"/>
      <c r="F81" s="426"/>
      <c r="G81" s="427"/>
      <c r="H81" s="427"/>
      <c r="I81" s="393"/>
      <c r="J81" s="398"/>
      <c r="K81" s="393"/>
      <c r="L81" s="426"/>
      <c r="M81" s="427"/>
      <c r="Y81" s="346"/>
      <c r="AA81" s="383"/>
    </row>
    <row r="82" spans="1:27" ht="15" customHeight="1" x14ac:dyDescent="0.25">
      <c r="A82" s="380"/>
      <c r="B82" s="380"/>
      <c r="C82" s="368"/>
      <c r="D82" s="397"/>
      <c r="E82" s="393"/>
      <c r="F82" s="428"/>
      <c r="G82" s="427"/>
      <c r="H82" s="427"/>
      <c r="I82" s="393"/>
      <c r="J82" s="397"/>
      <c r="K82" s="393"/>
      <c r="L82" s="428"/>
      <c r="M82" s="427"/>
      <c r="Y82" s="346"/>
      <c r="AA82" s="383"/>
    </row>
    <row r="83" spans="1:27" ht="15" customHeight="1" x14ac:dyDescent="0.25">
      <c r="A83" s="381"/>
      <c r="B83" s="381"/>
      <c r="C83" s="368"/>
      <c r="D83" s="398"/>
      <c r="E83" s="393"/>
      <c r="F83" s="426"/>
      <c r="G83" s="427"/>
      <c r="H83" s="427"/>
      <c r="I83" s="393"/>
      <c r="J83" s="398"/>
      <c r="K83" s="393"/>
      <c r="L83" s="426"/>
      <c r="M83" s="427"/>
      <c r="Y83" s="346"/>
      <c r="AA83" s="383"/>
    </row>
    <row r="84" spans="1:27" ht="15" customHeight="1" x14ac:dyDescent="0.25">
      <c r="A84" s="380"/>
      <c r="B84" s="380"/>
      <c r="C84" s="368"/>
      <c r="D84" s="397"/>
      <c r="E84" s="393"/>
      <c r="F84" s="428"/>
      <c r="G84" s="427"/>
      <c r="H84" s="427"/>
      <c r="I84" s="393"/>
      <c r="J84" s="397"/>
      <c r="K84" s="393"/>
      <c r="L84" s="428"/>
      <c r="M84" s="427"/>
      <c r="Y84" s="346"/>
      <c r="AA84" s="383"/>
    </row>
    <row r="85" spans="1:27" x14ac:dyDescent="0.25">
      <c r="A85" s="378"/>
      <c r="B85" s="378"/>
      <c r="C85" s="370"/>
      <c r="D85" s="399"/>
      <c r="E85" s="392"/>
      <c r="F85" s="432"/>
      <c r="G85" s="427"/>
      <c r="H85" s="427"/>
      <c r="I85" s="392"/>
      <c r="J85" s="399"/>
      <c r="K85" s="392"/>
      <c r="L85" s="432"/>
      <c r="M85" s="427"/>
      <c r="Y85" s="346"/>
      <c r="AA85" s="383"/>
    </row>
    <row r="86" spans="1:27" x14ac:dyDescent="0.25">
      <c r="A86" s="379"/>
      <c r="B86" s="379"/>
      <c r="C86" s="370"/>
      <c r="D86" s="404"/>
      <c r="E86" s="392"/>
      <c r="F86" s="429"/>
      <c r="G86" s="427"/>
      <c r="H86" s="427"/>
      <c r="I86" s="392"/>
      <c r="J86" s="404"/>
      <c r="K86" s="392"/>
      <c r="L86" s="429"/>
      <c r="M86" s="427"/>
      <c r="Y86" s="346"/>
      <c r="AA86" s="383"/>
    </row>
    <row r="87" spans="1:27" x14ac:dyDescent="0.25">
      <c r="A87" s="378"/>
      <c r="B87" s="378"/>
      <c r="C87" s="370"/>
      <c r="D87" s="399"/>
      <c r="E87" s="392"/>
      <c r="F87" s="432"/>
      <c r="G87" s="427"/>
      <c r="H87" s="427"/>
      <c r="I87" s="392"/>
      <c r="J87" s="399"/>
      <c r="K87" s="392"/>
      <c r="L87" s="432"/>
      <c r="M87" s="427"/>
      <c r="Y87" s="346"/>
      <c r="AA87" s="383"/>
    </row>
    <row r="88" spans="1:27" x14ac:dyDescent="0.25">
      <c r="A88" s="379"/>
      <c r="B88" s="379"/>
      <c r="C88" s="370"/>
      <c r="D88" s="400"/>
      <c r="E88" s="392"/>
      <c r="F88" s="429"/>
      <c r="G88" s="427"/>
      <c r="H88" s="427"/>
      <c r="I88" s="392"/>
      <c r="J88" s="400"/>
      <c r="K88" s="392"/>
      <c r="L88" s="429"/>
      <c r="M88" s="427"/>
      <c r="Y88" s="346"/>
      <c r="AA88" s="383"/>
    </row>
    <row r="89" spans="1:27" x14ac:dyDescent="0.25">
      <c r="A89" s="381"/>
      <c r="B89" s="381"/>
      <c r="C89" s="368"/>
      <c r="D89" s="398"/>
      <c r="E89" s="393"/>
      <c r="F89" s="426"/>
      <c r="G89" s="427"/>
      <c r="H89" s="427"/>
      <c r="I89" s="393"/>
      <c r="J89" s="398"/>
      <c r="K89" s="393"/>
      <c r="L89" s="426"/>
      <c r="M89" s="427"/>
      <c r="Y89" s="346"/>
      <c r="AA89" s="383"/>
    </row>
    <row r="90" spans="1:27" ht="15" customHeight="1" x14ac:dyDescent="0.25">
      <c r="A90" s="380"/>
      <c r="B90" s="380"/>
      <c r="C90" s="368"/>
      <c r="D90" s="397"/>
      <c r="E90" s="393"/>
      <c r="F90" s="428"/>
      <c r="G90" s="427"/>
      <c r="H90" s="427"/>
      <c r="I90" s="393"/>
      <c r="J90" s="397"/>
      <c r="K90" s="393"/>
      <c r="L90" s="428"/>
      <c r="M90" s="427"/>
      <c r="Y90" s="346"/>
      <c r="AA90" s="383"/>
    </row>
    <row r="91" spans="1:27" ht="15" customHeight="1" x14ac:dyDescent="0.25">
      <c r="A91" s="381"/>
      <c r="B91" s="381"/>
      <c r="C91" s="368"/>
      <c r="D91" s="398"/>
      <c r="E91" s="393"/>
      <c r="F91" s="426"/>
      <c r="G91" s="427"/>
      <c r="H91" s="427"/>
      <c r="I91" s="393"/>
      <c r="J91" s="403"/>
      <c r="K91" s="393"/>
      <c r="L91" s="426"/>
      <c r="M91" s="427"/>
      <c r="Y91" s="346"/>
      <c r="AA91" s="383"/>
    </row>
    <row r="92" spans="1:27" ht="15" customHeight="1" x14ac:dyDescent="0.25">
      <c r="A92" s="380"/>
      <c r="B92" s="380"/>
      <c r="C92" s="368"/>
      <c r="D92" s="397"/>
      <c r="E92" s="393"/>
      <c r="F92" s="428"/>
      <c r="G92" s="427"/>
      <c r="H92" s="427"/>
      <c r="I92" s="393"/>
      <c r="J92" s="397"/>
      <c r="K92" s="393"/>
      <c r="L92" s="428"/>
      <c r="M92" s="427"/>
      <c r="Y92" s="346"/>
      <c r="AA92" s="383"/>
    </row>
    <row r="93" spans="1:27" x14ac:dyDescent="0.25">
      <c r="A93" s="378"/>
      <c r="B93" s="378"/>
      <c r="C93" s="370"/>
      <c r="D93" s="399"/>
      <c r="E93" s="392"/>
      <c r="F93" s="432"/>
      <c r="G93" s="427"/>
      <c r="H93" s="427"/>
      <c r="I93" s="392"/>
      <c r="J93" s="402"/>
      <c r="K93" s="392"/>
      <c r="L93" s="432"/>
      <c r="M93" s="427"/>
      <c r="Y93" s="346"/>
      <c r="AA93" s="383"/>
    </row>
    <row r="94" spans="1:27" x14ac:dyDescent="0.25">
      <c r="A94" s="379"/>
      <c r="B94" s="379"/>
      <c r="C94" s="370"/>
      <c r="D94" s="400"/>
      <c r="E94" s="392"/>
      <c r="F94" s="429"/>
      <c r="G94" s="427"/>
      <c r="H94" s="427"/>
      <c r="I94" s="392"/>
      <c r="J94" s="400"/>
      <c r="K94" s="392"/>
      <c r="L94" s="429"/>
      <c r="M94" s="427"/>
      <c r="Y94" s="346"/>
      <c r="AA94" s="383"/>
    </row>
    <row r="95" spans="1:27" x14ac:dyDescent="0.25">
      <c r="A95" s="381"/>
      <c r="B95" s="381"/>
      <c r="C95" s="368"/>
      <c r="D95" s="398"/>
      <c r="E95" s="393"/>
      <c r="F95" s="426"/>
      <c r="G95" s="427"/>
      <c r="H95" s="427"/>
      <c r="I95" s="393"/>
      <c r="J95" s="398"/>
      <c r="K95" s="393"/>
      <c r="L95" s="426"/>
      <c r="M95" s="427"/>
      <c r="Y95" s="346"/>
      <c r="AA95" s="383"/>
    </row>
    <row r="96" spans="1:27" ht="15" customHeight="1" x14ac:dyDescent="0.25">
      <c r="A96" s="380"/>
      <c r="B96" s="380"/>
      <c r="C96" s="368"/>
      <c r="D96" s="397"/>
      <c r="E96" s="393"/>
      <c r="F96" s="428"/>
      <c r="G96" s="427"/>
      <c r="H96" s="427"/>
      <c r="I96" s="393"/>
      <c r="J96" s="397"/>
      <c r="K96" s="393"/>
      <c r="L96" s="428"/>
      <c r="M96" s="427"/>
      <c r="Y96" s="346"/>
      <c r="AA96" s="383"/>
    </row>
    <row r="97" spans="1:27" ht="15" customHeight="1" x14ac:dyDescent="0.25">
      <c r="A97" s="381"/>
      <c r="B97" s="381"/>
      <c r="C97" s="368"/>
      <c r="D97" s="398"/>
      <c r="E97" s="393"/>
      <c r="F97" s="426"/>
      <c r="G97" s="427"/>
      <c r="H97" s="427"/>
      <c r="I97" s="393"/>
      <c r="J97" s="403"/>
      <c r="K97" s="393"/>
      <c r="L97" s="426"/>
      <c r="M97" s="427"/>
      <c r="Y97" s="346"/>
      <c r="AA97" s="383"/>
    </row>
    <row r="98" spans="1:27" ht="15" customHeight="1" x14ac:dyDescent="0.25">
      <c r="A98" s="380"/>
      <c r="B98" s="380"/>
      <c r="C98" s="368"/>
      <c r="D98" s="397"/>
      <c r="E98" s="393"/>
      <c r="F98" s="428"/>
      <c r="G98" s="427"/>
      <c r="H98" s="427"/>
      <c r="I98" s="393"/>
      <c r="J98" s="397"/>
      <c r="K98" s="393"/>
      <c r="L98" s="428"/>
      <c r="M98" s="427"/>
      <c r="Y98" s="346"/>
      <c r="AA98" s="383"/>
    </row>
    <row r="99" spans="1:27" x14ac:dyDescent="0.25">
      <c r="A99" s="378"/>
      <c r="B99" s="378"/>
      <c r="C99" s="370"/>
      <c r="D99" s="399"/>
      <c r="E99" s="392"/>
      <c r="F99" s="432"/>
      <c r="G99" s="427"/>
      <c r="H99" s="427"/>
      <c r="I99" s="392"/>
      <c r="J99" s="402"/>
      <c r="K99" s="392"/>
      <c r="L99" s="432"/>
      <c r="M99" s="427"/>
      <c r="Y99" s="346"/>
      <c r="AA99" s="383"/>
    </row>
    <row r="100" spans="1:27" x14ac:dyDescent="0.25">
      <c r="A100" s="379"/>
      <c r="B100" s="379"/>
      <c r="C100" s="370"/>
      <c r="D100" s="400"/>
      <c r="E100" s="392"/>
      <c r="F100" s="429"/>
      <c r="G100" s="427"/>
      <c r="H100" s="427"/>
      <c r="I100" s="392"/>
      <c r="J100" s="400"/>
      <c r="K100" s="392"/>
      <c r="L100" s="429"/>
      <c r="M100" s="427"/>
      <c r="Y100" s="346"/>
      <c r="AA100" s="383"/>
    </row>
    <row r="101" spans="1:27" x14ac:dyDescent="0.25">
      <c r="A101" s="381"/>
      <c r="B101" s="381"/>
      <c r="C101" s="368"/>
      <c r="D101" s="398"/>
      <c r="E101" s="393"/>
      <c r="F101" s="426"/>
      <c r="G101" s="427"/>
      <c r="H101" s="427"/>
      <c r="I101" s="393"/>
      <c r="J101" s="398"/>
      <c r="K101" s="393"/>
      <c r="L101" s="426"/>
      <c r="M101" s="427"/>
      <c r="Y101" s="346"/>
      <c r="AA101" s="383"/>
    </row>
    <row r="102" spans="1:27" ht="15" customHeight="1" x14ac:dyDescent="0.25">
      <c r="A102" s="380"/>
      <c r="B102" s="380"/>
      <c r="C102" s="368"/>
      <c r="D102" s="397"/>
      <c r="E102" s="393"/>
      <c r="F102" s="428"/>
      <c r="G102" s="427"/>
      <c r="H102" s="427"/>
      <c r="I102" s="393"/>
      <c r="J102" s="397"/>
      <c r="K102" s="393"/>
      <c r="L102" s="428"/>
      <c r="M102" s="427"/>
      <c r="Y102" s="346"/>
      <c r="AA102" s="383"/>
    </row>
    <row r="103" spans="1:27" ht="15" customHeight="1" x14ac:dyDescent="0.25">
      <c r="A103" s="381"/>
      <c r="B103" s="381"/>
      <c r="C103" s="368"/>
      <c r="D103" s="398"/>
      <c r="E103" s="393"/>
      <c r="F103" s="426"/>
      <c r="G103" s="427"/>
      <c r="H103" s="427"/>
      <c r="I103" s="393"/>
      <c r="J103" s="398"/>
      <c r="K103" s="393"/>
      <c r="L103" s="426"/>
      <c r="M103" s="427"/>
      <c r="Y103" s="346"/>
      <c r="AA103" s="383"/>
    </row>
    <row r="104" spans="1:27" ht="15" customHeight="1" x14ac:dyDescent="0.25">
      <c r="A104" s="380"/>
      <c r="B104" s="380"/>
      <c r="C104" s="368"/>
      <c r="D104" s="397"/>
      <c r="E104" s="393"/>
      <c r="F104" s="428"/>
      <c r="G104" s="427"/>
      <c r="H104" s="427"/>
      <c r="I104" s="393"/>
      <c r="J104" s="397"/>
      <c r="K104" s="393"/>
      <c r="L104" s="428"/>
      <c r="M104" s="427"/>
      <c r="Y104" s="346"/>
      <c r="AA104" s="383"/>
    </row>
    <row r="105" spans="1:27" x14ac:dyDescent="0.25">
      <c r="A105" s="378"/>
      <c r="B105" s="378"/>
      <c r="C105" s="370"/>
      <c r="D105" s="399"/>
      <c r="E105" s="392"/>
      <c r="F105" s="432"/>
      <c r="G105" s="427"/>
      <c r="H105" s="427"/>
      <c r="I105" s="392"/>
      <c r="J105" s="399"/>
      <c r="K105" s="392"/>
      <c r="L105" s="432"/>
      <c r="M105" s="427"/>
      <c r="Y105" s="346"/>
      <c r="AA105" s="383"/>
    </row>
    <row r="106" spans="1:27" x14ac:dyDescent="0.25">
      <c r="A106" s="379"/>
      <c r="B106" s="379"/>
      <c r="C106" s="370"/>
      <c r="D106" s="400"/>
      <c r="E106" s="392"/>
      <c r="F106" s="429"/>
      <c r="G106" s="427"/>
      <c r="H106" s="427"/>
      <c r="I106" s="392"/>
      <c r="J106" s="400"/>
      <c r="K106" s="392"/>
      <c r="L106" s="429"/>
      <c r="M106" s="427"/>
      <c r="Y106" s="346"/>
      <c r="AA106" s="383"/>
    </row>
    <row r="107" spans="1:27" x14ac:dyDescent="0.25">
      <c r="A107" s="381"/>
      <c r="B107" s="381"/>
      <c r="C107" s="368"/>
      <c r="D107" s="398"/>
      <c r="E107" s="393"/>
      <c r="F107" s="426"/>
      <c r="G107" s="427"/>
      <c r="H107" s="427"/>
      <c r="I107" s="393"/>
      <c r="J107" s="398"/>
      <c r="K107" s="393"/>
      <c r="L107" s="426"/>
      <c r="M107" s="427"/>
      <c r="Y107" s="346"/>
      <c r="AA107" s="383"/>
    </row>
    <row r="108" spans="1:27" ht="15" customHeight="1" x14ac:dyDescent="0.25">
      <c r="A108" s="380"/>
      <c r="B108" s="380"/>
      <c r="C108" s="368"/>
      <c r="D108" s="397"/>
      <c r="E108" s="393"/>
      <c r="F108" s="428"/>
      <c r="G108" s="427"/>
      <c r="H108" s="427"/>
      <c r="I108" s="393"/>
      <c r="J108" s="397"/>
      <c r="K108" s="393"/>
      <c r="L108" s="428"/>
      <c r="M108" s="427"/>
      <c r="Y108" s="346"/>
      <c r="AA108" s="383"/>
    </row>
    <row r="109" spans="1:27" ht="15" customHeight="1" x14ac:dyDescent="0.25">
      <c r="A109" s="381"/>
      <c r="B109" s="381"/>
      <c r="C109" s="368"/>
      <c r="D109" s="398"/>
      <c r="E109" s="393"/>
      <c r="F109" s="426"/>
      <c r="G109" s="427"/>
      <c r="H109" s="427"/>
      <c r="I109" s="393"/>
      <c r="J109" s="398"/>
      <c r="K109" s="393"/>
      <c r="L109" s="435"/>
      <c r="M109" s="427"/>
      <c r="Y109" s="346"/>
      <c r="AA109" s="383"/>
    </row>
    <row r="110" spans="1:27" ht="15" customHeight="1" x14ac:dyDescent="0.25">
      <c r="A110" s="380"/>
      <c r="B110" s="380"/>
      <c r="C110" s="368"/>
      <c r="D110" s="397"/>
      <c r="E110" s="393"/>
      <c r="F110" s="428"/>
      <c r="G110" s="427"/>
      <c r="H110" s="427"/>
      <c r="I110" s="393"/>
      <c r="J110" s="397"/>
      <c r="K110" s="393"/>
      <c r="L110" s="428"/>
      <c r="M110" s="427"/>
      <c r="Y110" s="346"/>
      <c r="AA110" s="383"/>
    </row>
    <row r="111" spans="1:27" x14ac:dyDescent="0.25">
      <c r="A111" s="378"/>
      <c r="B111" s="378"/>
      <c r="C111" s="370"/>
      <c r="D111" s="399"/>
      <c r="E111" s="392"/>
      <c r="F111" s="432"/>
      <c r="G111" s="427"/>
      <c r="H111" s="427"/>
      <c r="I111" s="392"/>
      <c r="J111" s="399"/>
      <c r="K111" s="392"/>
      <c r="L111" s="430"/>
      <c r="M111" s="427"/>
      <c r="Y111" s="346"/>
      <c r="AA111" s="383"/>
    </row>
    <row r="112" spans="1:27" x14ac:dyDescent="0.25">
      <c r="A112" s="379"/>
      <c r="B112" s="379"/>
      <c r="C112" s="370"/>
      <c r="D112" s="400"/>
      <c r="E112" s="392"/>
      <c r="F112" s="429"/>
      <c r="G112" s="427"/>
      <c r="H112" s="427"/>
      <c r="I112" s="392"/>
      <c r="J112" s="400"/>
      <c r="K112" s="392"/>
      <c r="L112" s="429"/>
      <c r="M112" s="427"/>
      <c r="Y112" s="346"/>
      <c r="AA112" s="383"/>
    </row>
    <row r="113" spans="1:27" x14ac:dyDescent="0.25">
      <c r="A113" s="381"/>
      <c r="B113" s="381"/>
      <c r="C113" s="368"/>
      <c r="D113" s="398"/>
      <c r="E113" s="393"/>
      <c r="F113" s="426"/>
      <c r="G113" s="427"/>
      <c r="H113" s="427"/>
      <c r="I113" s="393"/>
      <c r="J113" s="398"/>
      <c r="K113" s="393"/>
      <c r="L113" s="426"/>
      <c r="M113" s="427"/>
      <c r="Y113" s="346"/>
      <c r="AA113" s="383"/>
    </row>
    <row r="114" spans="1:27" ht="15" customHeight="1" x14ac:dyDescent="0.25">
      <c r="A114" s="380"/>
      <c r="B114" s="380"/>
      <c r="C114" s="368"/>
      <c r="D114" s="397"/>
      <c r="E114" s="393"/>
      <c r="F114" s="428"/>
      <c r="G114" s="427"/>
      <c r="H114" s="427"/>
      <c r="I114" s="393"/>
      <c r="J114" s="397"/>
      <c r="K114" s="393"/>
      <c r="L114" s="428"/>
      <c r="M114" s="427"/>
      <c r="Y114" s="346"/>
      <c r="AA114" s="383"/>
    </row>
    <row r="115" spans="1:27" ht="15" customHeight="1" x14ac:dyDescent="0.25">
      <c r="A115" s="381"/>
      <c r="B115" s="381"/>
      <c r="C115" s="368"/>
      <c r="D115" s="398"/>
      <c r="E115" s="393"/>
      <c r="F115" s="435"/>
      <c r="G115" s="427"/>
      <c r="H115" s="427"/>
      <c r="I115" s="393"/>
      <c r="J115" s="398"/>
      <c r="K115" s="393"/>
      <c r="L115" s="435"/>
      <c r="M115" s="427"/>
      <c r="Y115" s="346"/>
      <c r="AA115" s="383"/>
    </row>
    <row r="116" spans="1:27" ht="15" customHeight="1" x14ac:dyDescent="0.25">
      <c r="A116" s="380"/>
      <c r="B116" s="380"/>
      <c r="C116" s="368"/>
      <c r="D116" s="397"/>
      <c r="E116" s="393"/>
      <c r="F116" s="428"/>
      <c r="G116" s="427"/>
      <c r="H116" s="427"/>
      <c r="I116" s="393"/>
      <c r="J116" s="397"/>
      <c r="K116" s="393"/>
      <c r="L116" s="428"/>
      <c r="M116" s="427"/>
      <c r="Y116" s="346"/>
      <c r="AA116" s="383"/>
    </row>
    <row r="117" spans="1:27" x14ac:dyDescent="0.25">
      <c r="A117" s="378"/>
      <c r="B117" s="378"/>
      <c r="C117" s="370"/>
      <c r="D117" s="399"/>
      <c r="E117" s="392"/>
      <c r="F117" s="430"/>
      <c r="G117" s="427"/>
      <c r="H117" s="427"/>
      <c r="I117" s="392"/>
      <c r="J117" s="399"/>
      <c r="K117" s="392"/>
      <c r="L117" s="430"/>
      <c r="M117" s="427"/>
      <c r="Y117" s="346"/>
      <c r="AA117" s="383"/>
    </row>
    <row r="118" spans="1:27" x14ac:dyDescent="0.25">
      <c r="A118" s="379"/>
      <c r="B118" s="379"/>
      <c r="C118" s="370"/>
      <c r="D118" s="400"/>
      <c r="E118" s="392"/>
      <c r="F118" s="429"/>
      <c r="G118" s="427"/>
      <c r="H118" s="427"/>
      <c r="I118" s="392"/>
      <c r="J118" s="400"/>
      <c r="K118" s="392"/>
      <c r="L118" s="429"/>
      <c r="M118" s="427"/>
      <c r="Y118" s="346"/>
      <c r="AA118" s="383"/>
    </row>
    <row r="119" spans="1:27" x14ac:dyDescent="0.25">
      <c r="A119" s="381"/>
      <c r="B119" s="381"/>
      <c r="C119" s="368"/>
      <c r="D119" s="398"/>
      <c r="E119" s="393"/>
      <c r="F119" s="426"/>
      <c r="G119" s="427"/>
      <c r="H119" s="427"/>
      <c r="I119" s="393"/>
      <c r="J119" s="398"/>
      <c r="K119" s="393"/>
      <c r="L119" s="426"/>
      <c r="M119" s="427"/>
      <c r="Y119" s="346"/>
      <c r="AA119" s="383"/>
    </row>
    <row r="120" spans="1:27" ht="15" customHeight="1" x14ac:dyDescent="0.25">
      <c r="A120" s="380"/>
      <c r="B120" s="380"/>
      <c r="C120" s="368"/>
      <c r="D120" s="397"/>
      <c r="E120" s="393"/>
      <c r="F120" s="428"/>
      <c r="G120" s="427"/>
      <c r="H120" s="427"/>
      <c r="I120" s="393"/>
      <c r="J120" s="397"/>
      <c r="K120" s="393"/>
      <c r="L120" s="428"/>
      <c r="M120" s="427"/>
      <c r="Y120" s="346"/>
      <c r="AA120" s="383"/>
    </row>
    <row r="121" spans="1:27" ht="15" customHeight="1" x14ac:dyDescent="0.25">
      <c r="A121" s="381"/>
      <c r="B121" s="381"/>
      <c r="C121" s="368"/>
      <c r="D121" s="398"/>
      <c r="E121" s="393"/>
      <c r="F121" s="426"/>
      <c r="G121" s="427"/>
      <c r="H121" s="427"/>
      <c r="I121" s="393"/>
      <c r="J121" s="398"/>
      <c r="K121" s="393"/>
      <c r="L121" s="426"/>
      <c r="M121" s="427"/>
      <c r="Y121" s="346"/>
      <c r="AA121" s="383"/>
    </row>
    <row r="122" spans="1:27" ht="21" customHeight="1" x14ac:dyDescent="0.25">
      <c r="A122" s="380"/>
      <c r="B122" s="380"/>
      <c r="C122" s="368"/>
      <c r="D122" s="397"/>
      <c r="E122" s="393"/>
      <c r="F122" s="428"/>
      <c r="G122" s="427"/>
      <c r="H122" s="427"/>
      <c r="I122" s="393"/>
      <c r="J122" s="397"/>
      <c r="K122" s="393"/>
      <c r="L122" s="428"/>
      <c r="M122" s="427"/>
      <c r="Y122" s="346"/>
      <c r="AA122" s="383"/>
    </row>
    <row r="123" spans="1:27" x14ac:dyDescent="0.25">
      <c r="A123" s="378"/>
      <c r="B123" s="378"/>
      <c r="C123" s="370"/>
      <c r="D123" s="399"/>
      <c r="E123" s="392"/>
      <c r="F123" s="432"/>
      <c r="G123" s="427"/>
      <c r="H123" s="427"/>
      <c r="I123" s="392"/>
      <c r="J123" s="399"/>
      <c r="K123" s="392"/>
      <c r="L123" s="432"/>
      <c r="M123" s="427"/>
      <c r="Y123" s="346"/>
      <c r="AA123" s="383"/>
    </row>
    <row r="124" spans="1:27" x14ac:dyDescent="0.25">
      <c r="A124" s="379"/>
      <c r="B124" s="379"/>
      <c r="C124" s="370"/>
      <c r="D124" s="400"/>
      <c r="E124" s="392"/>
      <c r="F124" s="431"/>
      <c r="G124" s="427"/>
      <c r="H124" s="427"/>
      <c r="I124" s="392"/>
      <c r="J124" s="404"/>
      <c r="K124" s="392"/>
      <c r="L124" s="429"/>
      <c r="M124" s="427"/>
      <c r="Y124" s="346"/>
      <c r="AA124" s="383"/>
    </row>
    <row r="125" spans="1:27" x14ac:dyDescent="0.25">
      <c r="A125" s="378"/>
      <c r="B125" s="378"/>
      <c r="C125" s="370"/>
      <c r="D125" s="399"/>
      <c r="E125" s="392"/>
      <c r="F125" s="432"/>
      <c r="G125" s="427"/>
      <c r="H125" s="427"/>
      <c r="I125" s="392"/>
      <c r="J125" s="399"/>
      <c r="K125" s="392"/>
      <c r="L125" s="432"/>
      <c r="M125" s="427"/>
      <c r="Y125" s="346"/>
      <c r="AA125" s="383"/>
    </row>
    <row r="126" spans="1:27" x14ac:dyDescent="0.25">
      <c r="A126" s="380"/>
      <c r="B126" s="380"/>
      <c r="C126" s="368"/>
      <c r="D126" s="397"/>
      <c r="E126" s="393"/>
      <c r="F126" s="428"/>
      <c r="G126" s="427"/>
      <c r="H126" s="427"/>
      <c r="I126" s="393"/>
      <c r="J126" s="397"/>
      <c r="K126" s="393"/>
      <c r="L126" s="428"/>
      <c r="M126" s="427"/>
      <c r="Y126" s="346"/>
      <c r="AA126" s="383"/>
    </row>
    <row r="127" spans="1:27" x14ac:dyDescent="0.25">
      <c r="A127" s="381"/>
      <c r="B127" s="381"/>
      <c r="C127" s="368"/>
      <c r="D127" s="398"/>
      <c r="E127" s="393"/>
      <c r="F127" s="426"/>
      <c r="G127" s="427"/>
      <c r="H127" s="427"/>
      <c r="I127" s="393"/>
      <c r="J127" s="398"/>
      <c r="K127" s="393"/>
      <c r="L127" s="426"/>
      <c r="M127" s="427"/>
      <c r="Y127" s="346"/>
      <c r="AA127" s="383"/>
    </row>
    <row r="128" spans="1:27" x14ac:dyDescent="0.25">
      <c r="A128" s="380"/>
      <c r="B128" s="380"/>
      <c r="C128" s="368"/>
      <c r="D128" s="397"/>
      <c r="E128" s="393"/>
      <c r="F128" s="428"/>
      <c r="G128" s="427"/>
      <c r="H128" s="427"/>
      <c r="I128" s="393"/>
      <c r="J128" s="397"/>
      <c r="K128" s="393"/>
      <c r="L128" s="428"/>
      <c r="M128" s="427"/>
      <c r="Y128" s="346"/>
      <c r="AA128" s="383"/>
    </row>
    <row r="129" spans="1:27" x14ac:dyDescent="0.25">
      <c r="A129" s="378"/>
      <c r="B129" s="378"/>
      <c r="C129" s="370"/>
      <c r="D129" s="399"/>
      <c r="E129" s="392"/>
      <c r="F129" s="432"/>
      <c r="G129" s="427"/>
      <c r="H129" s="427"/>
      <c r="I129" s="392"/>
      <c r="J129" s="399"/>
      <c r="K129" s="392"/>
      <c r="L129" s="432"/>
      <c r="M129" s="427"/>
      <c r="Y129" s="346"/>
      <c r="AA129" s="383"/>
    </row>
    <row r="130" spans="1:27" x14ac:dyDescent="0.25">
      <c r="A130" s="379"/>
      <c r="B130" s="379"/>
      <c r="C130" s="370"/>
      <c r="D130" s="400"/>
      <c r="E130" s="392"/>
      <c r="F130" s="429"/>
      <c r="G130" s="427"/>
      <c r="H130" s="427"/>
      <c r="I130" s="392"/>
      <c r="J130" s="400"/>
      <c r="K130" s="392"/>
      <c r="L130" s="429"/>
      <c r="M130" s="427"/>
      <c r="Y130" s="346"/>
      <c r="AA130" s="383"/>
    </row>
    <row r="131" spans="1:27" x14ac:dyDescent="0.25">
      <c r="A131" s="378"/>
      <c r="B131" s="378"/>
      <c r="C131" s="370"/>
      <c r="D131" s="399"/>
      <c r="E131" s="392"/>
      <c r="F131" s="432"/>
      <c r="G131" s="427"/>
      <c r="H131" s="427"/>
      <c r="I131" s="392"/>
      <c r="J131" s="399"/>
      <c r="K131" s="392"/>
      <c r="L131" s="432"/>
      <c r="M131" s="427"/>
      <c r="Y131" s="346"/>
      <c r="AA131" s="383"/>
    </row>
    <row r="132" spans="1:27" x14ac:dyDescent="0.25">
      <c r="A132" s="379"/>
      <c r="B132" s="379"/>
      <c r="C132" s="370"/>
      <c r="D132" s="400"/>
      <c r="E132" s="392"/>
      <c r="F132" s="429"/>
      <c r="G132" s="427"/>
      <c r="H132" s="427"/>
      <c r="I132" s="392"/>
      <c r="J132" s="400"/>
      <c r="K132" s="392"/>
      <c r="L132" s="429"/>
      <c r="M132" s="427"/>
      <c r="Y132" s="346"/>
      <c r="AA132" s="383"/>
    </row>
    <row r="133" spans="1:27" x14ac:dyDescent="0.25">
      <c r="A133" s="381"/>
      <c r="B133" s="381"/>
      <c r="C133" s="368"/>
      <c r="D133" s="398"/>
      <c r="E133" s="393"/>
      <c r="F133" s="426"/>
      <c r="G133" s="427"/>
      <c r="H133" s="427"/>
      <c r="I133" s="393"/>
      <c r="J133" s="398"/>
      <c r="K133" s="393"/>
      <c r="L133" s="426"/>
      <c r="M133" s="427"/>
      <c r="Y133" s="346"/>
      <c r="AA133" s="383"/>
    </row>
    <row r="134" spans="1:27" ht="15" customHeight="1" x14ac:dyDescent="0.25">
      <c r="A134" s="380"/>
      <c r="B134" s="380"/>
      <c r="C134" s="368"/>
      <c r="D134" s="397"/>
      <c r="E134" s="393"/>
      <c r="F134" s="434"/>
      <c r="G134" s="427"/>
      <c r="H134" s="427"/>
      <c r="I134" s="393"/>
      <c r="J134" s="401"/>
      <c r="K134" s="393"/>
      <c r="L134" s="428"/>
      <c r="M134" s="427"/>
      <c r="Y134" s="346"/>
      <c r="AA134" s="383"/>
    </row>
    <row r="135" spans="1:27" ht="15" customHeight="1" x14ac:dyDescent="0.25">
      <c r="A135" s="381"/>
      <c r="B135" s="381"/>
      <c r="C135" s="368"/>
      <c r="D135" s="403"/>
      <c r="E135" s="393"/>
      <c r="F135" s="426"/>
      <c r="G135" s="427"/>
      <c r="H135" s="427"/>
      <c r="I135" s="393"/>
      <c r="J135" s="403"/>
      <c r="K135" s="393"/>
      <c r="L135" s="426"/>
      <c r="M135" s="427"/>
      <c r="Y135" s="346"/>
      <c r="AA135" s="383"/>
    </row>
    <row r="136" spans="1:27" x14ac:dyDescent="0.25">
      <c r="A136" s="380"/>
      <c r="B136" s="380"/>
      <c r="C136" s="368"/>
      <c r="D136" s="397"/>
      <c r="E136" s="393"/>
      <c r="F136" s="428"/>
      <c r="G136" s="427"/>
      <c r="H136" s="427"/>
      <c r="I136" s="393"/>
      <c r="J136" s="397"/>
      <c r="K136" s="393"/>
      <c r="L136" s="428"/>
      <c r="M136" s="427"/>
      <c r="Y136" s="346"/>
      <c r="AA136" s="383"/>
    </row>
    <row r="137" spans="1:27" ht="15" customHeight="1" x14ac:dyDescent="0.25">
      <c r="A137" s="381"/>
      <c r="B137" s="381"/>
      <c r="C137" s="368"/>
      <c r="D137" s="398"/>
      <c r="E137" s="393"/>
      <c r="F137" s="435"/>
      <c r="G137" s="427"/>
      <c r="H137" s="427"/>
      <c r="I137" s="393"/>
      <c r="J137" s="403"/>
      <c r="K137" s="393"/>
      <c r="L137" s="426"/>
      <c r="M137" s="427"/>
      <c r="Y137" s="346"/>
      <c r="AA137" s="383"/>
    </row>
    <row r="138" spans="1:27" x14ac:dyDescent="0.25">
      <c r="A138" s="380"/>
      <c r="B138" s="380"/>
      <c r="C138" s="368"/>
      <c r="D138" s="397"/>
      <c r="E138" s="393"/>
      <c r="F138" s="428"/>
      <c r="G138" s="427"/>
      <c r="H138" s="427"/>
      <c r="I138" s="393"/>
      <c r="J138" s="397"/>
      <c r="K138" s="393"/>
      <c r="L138" s="428"/>
      <c r="M138" s="427"/>
      <c r="Y138" s="346"/>
      <c r="AA138" s="383"/>
    </row>
    <row r="139" spans="1:27" x14ac:dyDescent="0.25">
      <c r="A139" s="381"/>
      <c r="B139" s="381"/>
      <c r="C139" s="368"/>
      <c r="D139" s="398"/>
      <c r="E139" s="393"/>
      <c r="F139" s="426"/>
      <c r="G139" s="427"/>
      <c r="H139" s="427"/>
      <c r="I139" s="393"/>
      <c r="J139" s="398"/>
      <c r="K139" s="393"/>
      <c r="L139" s="426"/>
      <c r="M139" s="427"/>
      <c r="Y139" s="346"/>
      <c r="AA139" s="383"/>
    </row>
    <row r="140" spans="1:27" x14ac:dyDescent="0.25">
      <c r="A140" s="380"/>
      <c r="B140" s="380"/>
      <c r="C140" s="368"/>
      <c r="D140" s="397"/>
      <c r="E140" s="393"/>
      <c r="F140" s="428"/>
      <c r="G140" s="427"/>
      <c r="H140" s="427"/>
      <c r="I140" s="393"/>
      <c r="J140" s="397"/>
      <c r="K140" s="393"/>
      <c r="L140" s="428"/>
      <c r="M140" s="427"/>
      <c r="Y140" s="346"/>
      <c r="AA140" s="383"/>
    </row>
    <row r="141" spans="1:27" x14ac:dyDescent="0.25">
      <c r="A141" s="381"/>
      <c r="B141" s="381"/>
      <c r="C141" s="368"/>
      <c r="D141" s="398"/>
      <c r="E141" s="393"/>
      <c r="F141" s="426"/>
      <c r="G141" s="427"/>
      <c r="H141" s="427"/>
      <c r="I141" s="393"/>
      <c r="J141" s="398"/>
      <c r="K141" s="393"/>
      <c r="L141" s="426"/>
      <c r="M141" s="427"/>
      <c r="Y141" s="346"/>
      <c r="AA141" s="383"/>
    </row>
    <row r="142" spans="1:27" x14ac:dyDescent="0.25">
      <c r="A142" s="380"/>
      <c r="B142" s="380"/>
      <c r="C142" s="368"/>
      <c r="D142" s="397"/>
      <c r="E142" s="393"/>
      <c r="F142" s="428"/>
      <c r="G142" s="427"/>
      <c r="H142" s="427"/>
      <c r="I142" s="393"/>
      <c r="J142" s="397"/>
      <c r="K142" s="393"/>
      <c r="L142" s="428"/>
      <c r="M142" s="427"/>
      <c r="Y142" s="346"/>
      <c r="AA142" s="383"/>
    </row>
    <row r="143" spans="1:27" x14ac:dyDescent="0.25">
      <c r="A143" s="378"/>
      <c r="B143" s="378"/>
      <c r="C143" s="370"/>
      <c r="D143" s="402"/>
      <c r="E143" s="392"/>
      <c r="F143" s="432"/>
      <c r="G143" s="427"/>
      <c r="H143" s="427"/>
      <c r="I143" s="392"/>
      <c r="J143" s="402"/>
      <c r="K143" s="392"/>
      <c r="L143" s="432"/>
      <c r="M143" s="427"/>
      <c r="Y143" s="346"/>
      <c r="AA143" s="383"/>
    </row>
    <row r="144" spans="1:27" x14ac:dyDescent="0.25">
      <c r="A144" s="379"/>
      <c r="B144" s="379"/>
      <c r="C144" s="370"/>
      <c r="D144" s="400"/>
      <c r="E144" s="392"/>
      <c r="F144" s="429"/>
      <c r="G144" s="427"/>
      <c r="H144" s="427"/>
      <c r="I144" s="392"/>
      <c r="J144" s="400"/>
      <c r="K144" s="392"/>
      <c r="L144" s="429"/>
      <c r="M144" s="427"/>
      <c r="Y144" s="346"/>
      <c r="AA144" s="383"/>
    </row>
    <row r="145" spans="1:27" x14ac:dyDescent="0.25">
      <c r="A145" s="381"/>
      <c r="B145" s="381"/>
      <c r="C145" s="368"/>
      <c r="D145" s="398"/>
      <c r="E145" s="393"/>
      <c r="F145" s="426"/>
      <c r="G145" s="427"/>
      <c r="H145" s="427"/>
      <c r="I145" s="393"/>
      <c r="J145" s="398"/>
      <c r="K145" s="393"/>
      <c r="L145" s="426"/>
      <c r="M145" s="427"/>
      <c r="Y145" s="346"/>
      <c r="AA145" s="383"/>
    </row>
    <row r="146" spans="1:27" x14ac:dyDescent="0.25">
      <c r="A146" s="380"/>
      <c r="B146" s="380"/>
      <c r="C146" s="368"/>
      <c r="D146" s="397"/>
      <c r="E146" s="393"/>
      <c r="F146" s="428"/>
      <c r="G146" s="427"/>
      <c r="H146" s="427"/>
      <c r="I146" s="393"/>
      <c r="J146" s="397"/>
      <c r="K146" s="393"/>
      <c r="L146" s="428"/>
      <c r="M146" s="427"/>
      <c r="Y146" s="346"/>
      <c r="AA146" s="383"/>
    </row>
    <row r="147" spans="1:27" x14ac:dyDescent="0.25">
      <c r="A147" s="381"/>
      <c r="B147" s="381"/>
      <c r="C147" s="368"/>
      <c r="D147" s="398"/>
      <c r="E147" s="393"/>
      <c r="F147" s="426"/>
      <c r="G147" s="427"/>
      <c r="H147" s="427"/>
      <c r="I147" s="393"/>
      <c r="J147" s="398"/>
      <c r="K147" s="393"/>
      <c r="L147" s="426"/>
      <c r="M147" s="427"/>
      <c r="Y147" s="346"/>
      <c r="AA147" s="383"/>
    </row>
    <row r="148" spans="1:27" x14ac:dyDescent="0.25">
      <c r="A148" s="380"/>
      <c r="B148" s="380"/>
      <c r="C148" s="368"/>
      <c r="D148" s="397"/>
      <c r="E148" s="393"/>
      <c r="F148" s="428"/>
      <c r="G148" s="427"/>
      <c r="H148" s="427"/>
      <c r="I148" s="393"/>
      <c r="J148" s="397"/>
      <c r="K148" s="393"/>
      <c r="L148" s="428"/>
      <c r="M148" s="427"/>
      <c r="Y148" s="346"/>
      <c r="AA148" s="383"/>
    </row>
    <row r="149" spans="1:27" x14ac:dyDescent="0.25">
      <c r="A149" s="378"/>
      <c r="B149" s="378"/>
      <c r="C149" s="370"/>
      <c r="D149" s="399"/>
      <c r="E149" s="392"/>
      <c r="F149" s="432"/>
      <c r="G149" s="427"/>
      <c r="H149" s="427"/>
      <c r="I149" s="392"/>
      <c r="J149" s="399"/>
      <c r="K149" s="392"/>
      <c r="L149" s="432"/>
      <c r="M149" s="427"/>
      <c r="Y149" s="346"/>
      <c r="AA149" s="383"/>
    </row>
    <row r="150" spans="1:27" x14ac:dyDescent="0.25">
      <c r="A150" s="379"/>
      <c r="B150" s="379"/>
      <c r="C150" s="370"/>
      <c r="D150" s="400"/>
      <c r="E150" s="392"/>
      <c r="F150" s="429"/>
      <c r="G150" s="427"/>
      <c r="H150" s="427"/>
      <c r="I150" s="392"/>
      <c r="J150" s="400"/>
      <c r="K150" s="392"/>
      <c r="L150" s="429"/>
      <c r="M150" s="427"/>
      <c r="Y150" s="346"/>
      <c r="AA150" s="383"/>
    </row>
    <row r="151" spans="1:27" x14ac:dyDescent="0.25">
      <c r="A151" s="381"/>
      <c r="B151" s="381"/>
      <c r="C151" s="368"/>
      <c r="D151" s="398"/>
      <c r="E151" s="393"/>
      <c r="F151" s="426"/>
      <c r="G151" s="427"/>
      <c r="H151" s="427"/>
      <c r="I151" s="393"/>
      <c r="J151" s="398"/>
      <c r="K151" s="393"/>
      <c r="L151" s="426"/>
      <c r="M151" s="427"/>
      <c r="Y151" s="346"/>
      <c r="AA151" s="383"/>
    </row>
    <row r="152" spans="1:27" x14ac:dyDescent="0.25">
      <c r="A152" s="380"/>
      <c r="B152" s="380"/>
      <c r="C152" s="368"/>
      <c r="D152" s="397"/>
      <c r="E152" s="393"/>
      <c r="F152" s="428"/>
      <c r="G152" s="427"/>
      <c r="H152" s="427"/>
      <c r="I152" s="393"/>
      <c r="J152" s="397"/>
      <c r="K152" s="393"/>
      <c r="L152" s="428"/>
      <c r="M152" s="427"/>
      <c r="Y152" s="346"/>
      <c r="AA152" s="383"/>
    </row>
    <row r="153" spans="1:27" x14ac:dyDescent="0.25">
      <c r="A153" s="381"/>
      <c r="B153" s="381"/>
      <c r="C153" s="368"/>
      <c r="D153" s="398"/>
      <c r="E153" s="393"/>
      <c r="F153" s="426"/>
      <c r="G153" s="427"/>
      <c r="H153" s="427"/>
      <c r="I153" s="393"/>
      <c r="J153" s="398"/>
      <c r="K153" s="393"/>
      <c r="L153" s="426"/>
      <c r="M153" s="427"/>
      <c r="Y153" s="346"/>
      <c r="AA153" s="383"/>
    </row>
    <row r="154" spans="1:27" x14ac:dyDescent="0.25">
      <c r="A154" s="380"/>
      <c r="B154" s="380"/>
      <c r="C154" s="368"/>
      <c r="D154" s="397"/>
      <c r="E154" s="393"/>
      <c r="F154" s="428"/>
      <c r="G154" s="427"/>
      <c r="H154" s="427"/>
      <c r="I154" s="393"/>
      <c r="J154" s="397"/>
      <c r="K154" s="393"/>
      <c r="L154" s="428"/>
      <c r="M154" s="427"/>
      <c r="Y154" s="346"/>
      <c r="AA154" s="383"/>
    </row>
    <row r="155" spans="1:27" ht="15" customHeight="1" x14ac:dyDescent="0.25">
      <c r="A155" s="381"/>
      <c r="B155" s="381"/>
      <c r="C155" s="368"/>
      <c r="D155" s="398"/>
      <c r="E155" s="393"/>
      <c r="F155" s="435"/>
      <c r="G155" s="427"/>
      <c r="H155" s="427"/>
      <c r="I155" s="393"/>
      <c r="J155" s="398"/>
      <c r="K155" s="393"/>
      <c r="L155" s="435"/>
      <c r="M155" s="427"/>
      <c r="Y155" s="346"/>
      <c r="AA155" s="383"/>
    </row>
    <row r="156" spans="1:27" x14ac:dyDescent="0.25">
      <c r="A156" s="380"/>
      <c r="B156" s="380"/>
      <c r="C156" s="368"/>
      <c r="D156" s="397"/>
      <c r="E156" s="393"/>
      <c r="F156" s="428"/>
      <c r="G156" s="427"/>
      <c r="H156" s="427"/>
      <c r="I156" s="393"/>
      <c r="J156" s="397"/>
      <c r="K156" s="393"/>
      <c r="L156" s="428"/>
      <c r="M156" s="427"/>
      <c r="Y156" s="346"/>
      <c r="AA156" s="383"/>
    </row>
    <row r="157" spans="1:27" x14ac:dyDescent="0.25">
      <c r="A157" s="381"/>
      <c r="B157" s="381"/>
      <c r="C157" s="368"/>
      <c r="D157" s="398"/>
      <c r="E157" s="393"/>
      <c r="F157" s="426"/>
      <c r="G157" s="427"/>
      <c r="H157" s="427"/>
      <c r="I157" s="393"/>
      <c r="J157" s="398"/>
      <c r="K157" s="393"/>
      <c r="L157" s="426"/>
      <c r="M157" s="427"/>
      <c r="Y157" s="346"/>
      <c r="AA157" s="383"/>
    </row>
    <row r="158" spans="1:27" x14ac:dyDescent="0.25">
      <c r="A158" s="380"/>
      <c r="B158" s="380"/>
      <c r="C158" s="368"/>
      <c r="D158" s="397"/>
      <c r="E158" s="393"/>
      <c r="F158" s="428"/>
      <c r="G158" s="427"/>
      <c r="H158" s="427"/>
      <c r="I158" s="393"/>
      <c r="J158" s="397"/>
      <c r="K158" s="393"/>
      <c r="L158" s="428"/>
      <c r="M158" s="427"/>
      <c r="Y158" s="346"/>
      <c r="AA158" s="383"/>
    </row>
    <row r="159" spans="1:27" x14ac:dyDescent="0.25">
      <c r="A159" s="381"/>
      <c r="B159" s="381"/>
      <c r="C159" s="368"/>
      <c r="D159" s="398"/>
      <c r="E159" s="393"/>
      <c r="F159" s="426"/>
      <c r="G159" s="427"/>
      <c r="H159" s="427"/>
      <c r="I159" s="393"/>
      <c r="J159" s="398"/>
      <c r="K159" s="393"/>
      <c r="L159" s="426"/>
      <c r="M159" s="427"/>
      <c r="Y159" s="346"/>
      <c r="AA159" s="383"/>
    </row>
    <row r="160" spans="1:27" x14ac:dyDescent="0.25">
      <c r="A160" s="380"/>
      <c r="B160" s="380"/>
      <c r="C160" s="368"/>
      <c r="D160" s="397"/>
      <c r="E160" s="393"/>
      <c r="F160" s="428"/>
      <c r="G160" s="427"/>
      <c r="H160" s="427"/>
      <c r="I160" s="393"/>
      <c r="J160" s="397"/>
      <c r="K160" s="393"/>
      <c r="L160" s="428"/>
      <c r="M160" s="427"/>
      <c r="Y160" s="346"/>
      <c r="AA160" s="383"/>
    </row>
    <row r="161" spans="1:27" x14ac:dyDescent="0.25">
      <c r="A161" s="381"/>
      <c r="B161" s="381"/>
      <c r="C161" s="368"/>
      <c r="D161" s="398"/>
      <c r="E161" s="393"/>
      <c r="F161" s="426"/>
      <c r="G161" s="427"/>
      <c r="H161" s="427"/>
      <c r="I161" s="393"/>
      <c r="J161" s="398"/>
      <c r="K161" s="393"/>
      <c r="L161" s="426"/>
      <c r="M161" s="427"/>
      <c r="Y161" s="346"/>
      <c r="AA161" s="383"/>
    </row>
    <row r="162" spans="1:27" x14ac:dyDescent="0.25">
      <c r="A162" s="380"/>
      <c r="B162" s="380"/>
      <c r="C162" s="368"/>
      <c r="D162" s="397"/>
      <c r="E162" s="393"/>
      <c r="F162" s="428"/>
      <c r="G162" s="427"/>
      <c r="H162" s="427"/>
      <c r="I162" s="393"/>
      <c r="J162" s="397"/>
      <c r="K162" s="393"/>
      <c r="L162" s="428"/>
      <c r="M162" s="427"/>
      <c r="Y162" s="346"/>
      <c r="AA162" s="383"/>
    </row>
    <row r="163" spans="1:27" x14ac:dyDescent="0.25">
      <c r="A163" s="381"/>
      <c r="B163" s="381"/>
      <c r="C163" s="368"/>
      <c r="D163" s="398"/>
      <c r="E163" s="393"/>
      <c r="F163" s="426"/>
      <c r="G163" s="427"/>
      <c r="H163" s="427"/>
      <c r="I163" s="393"/>
      <c r="J163" s="398"/>
      <c r="K163" s="393"/>
      <c r="L163" s="426"/>
      <c r="M163" s="427"/>
      <c r="Y163" s="346"/>
      <c r="AA163" s="383"/>
    </row>
    <row r="164" spans="1:27" x14ac:dyDescent="0.25">
      <c r="A164" s="380"/>
      <c r="B164" s="380"/>
      <c r="C164" s="368"/>
      <c r="D164" s="397"/>
      <c r="E164" s="393"/>
      <c r="F164" s="428"/>
      <c r="G164" s="427"/>
      <c r="H164" s="427"/>
      <c r="I164" s="393"/>
      <c r="J164" s="397"/>
      <c r="K164" s="393"/>
      <c r="L164" s="428"/>
      <c r="M164" s="427"/>
      <c r="Y164" s="346"/>
      <c r="AA164" s="383"/>
    </row>
    <row r="165" spans="1:27" x14ac:dyDescent="0.25">
      <c r="A165" s="381"/>
      <c r="B165" s="381"/>
      <c r="C165" s="368"/>
      <c r="D165" s="398"/>
      <c r="E165" s="393"/>
      <c r="F165" s="426"/>
      <c r="G165" s="427"/>
      <c r="H165" s="427"/>
      <c r="I165" s="393"/>
      <c r="J165" s="398"/>
      <c r="K165" s="393"/>
      <c r="L165" s="426"/>
      <c r="M165" s="427"/>
      <c r="Y165" s="346"/>
      <c r="AA165" s="383"/>
    </row>
    <row r="166" spans="1:27" x14ac:dyDescent="0.25">
      <c r="A166" s="380"/>
      <c r="B166" s="380"/>
      <c r="C166" s="368"/>
      <c r="D166" s="397"/>
      <c r="E166" s="393"/>
      <c r="F166" s="428"/>
      <c r="G166" s="427"/>
      <c r="H166" s="427"/>
      <c r="I166" s="393"/>
      <c r="J166" s="397"/>
      <c r="K166" s="393"/>
      <c r="L166" s="428"/>
      <c r="M166" s="427"/>
      <c r="Y166" s="346"/>
      <c r="AA166" s="383"/>
    </row>
    <row r="167" spans="1:27" x14ac:dyDescent="0.25">
      <c r="A167" s="378"/>
      <c r="B167" s="378"/>
      <c r="C167" s="370"/>
      <c r="D167" s="399"/>
      <c r="E167" s="392"/>
      <c r="F167" s="430"/>
      <c r="G167" s="427"/>
      <c r="H167" s="427"/>
      <c r="I167" s="392"/>
      <c r="J167" s="399"/>
      <c r="K167" s="392"/>
      <c r="L167" s="430"/>
      <c r="M167" s="427"/>
      <c r="Y167" s="346"/>
      <c r="AA167" s="383"/>
    </row>
    <row r="168" spans="1:27" x14ac:dyDescent="0.25">
      <c r="A168" s="379"/>
      <c r="B168" s="379"/>
      <c r="C168" s="370"/>
      <c r="D168" s="404"/>
      <c r="E168" s="392"/>
      <c r="F168" s="429"/>
      <c r="G168" s="427"/>
      <c r="H168" s="427"/>
      <c r="I168" s="392"/>
      <c r="J168" s="404"/>
      <c r="K168" s="392"/>
      <c r="L168" s="429"/>
      <c r="M168" s="427"/>
      <c r="Y168" s="346"/>
      <c r="AA168" s="383"/>
    </row>
    <row r="169" spans="1:27" x14ac:dyDescent="0.25">
      <c r="A169" s="378"/>
      <c r="B169" s="378"/>
      <c r="C169" s="370"/>
      <c r="D169" s="399"/>
      <c r="E169" s="392"/>
      <c r="F169" s="432"/>
      <c r="G169" s="427"/>
      <c r="H169" s="427"/>
      <c r="I169" s="392"/>
      <c r="J169" s="399"/>
      <c r="K169" s="392"/>
      <c r="L169" s="432"/>
      <c r="M169" s="427"/>
      <c r="Y169" s="346"/>
      <c r="AA169" s="383"/>
    </row>
    <row r="170" spans="1:27" ht="15" customHeight="1" x14ac:dyDescent="0.25">
      <c r="A170" s="380"/>
      <c r="B170" s="380"/>
      <c r="C170" s="368"/>
      <c r="D170" s="401"/>
      <c r="E170" s="393"/>
      <c r="F170" s="428"/>
      <c r="G170" s="427"/>
      <c r="H170" s="427"/>
      <c r="I170" s="393"/>
      <c r="J170" s="401"/>
      <c r="K170" s="393"/>
      <c r="L170" s="428"/>
      <c r="M170" s="427"/>
      <c r="Y170" s="346"/>
      <c r="AA170" s="383"/>
    </row>
    <row r="171" spans="1:27" x14ac:dyDescent="0.25">
      <c r="A171" s="381"/>
      <c r="B171" s="381"/>
      <c r="C171" s="368"/>
      <c r="D171" s="398"/>
      <c r="E171" s="393"/>
      <c r="F171" s="426"/>
      <c r="G171" s="427"/>
      <c r="H171" s="427"/>
      <c r="I171" s="393"/>
      <c r="J171" s="398"/>
      <c r="K171" s="393"/>
      <c r="L171" s="426"/>
      <c r="M171" s="427"/>
      <c r="Y171" s="346"/>
      <c r="AA171" s="383"/>
    </row>
    <row r="172" spans="1:27" ht="15" customHeight="1" x14ac:dyDescent="0.25">
      <c r="A172" s="380"/>
      <c r="B172" s="380"/>
      <c r="C172" s="368"/>
      <c r="D172" s="397"/>
      <c r="E172" s="393"/>
      <c r="F172" s="434"/>
      <c r="G172" s="427"/>
      <c r="H172" s="427"/>
      <c r="I172" s="393"/>
      <c r="J172" s="401"/>
      <c r="K172" s="393"/>
      <c r="L172" s="428"/>
      <c r="M172" s="427"/>
      <c r="Y172" s="346"/>
      <c r="AA172" s="383"/>
    </row>
    <row r="173" spans="1:27" ht="15" customHeight="1" x14ac:dyDescent="0.25">
      <c r="A173" s="381"/>
      <c r="B173" s="381"/>
      <c r="C173" s="368"/>
      <c r="D173" s="398"/>
      <c r="E173" s="393"/>
      <c r="F173" s="435"/>
      <c r="G173" s="427"/>
      <c r="H173" s="427"/>
      <c r="I173" s="393"/>
      <c r="J173" s="403"/>
      <c r="K173" s="393"/>
      <c r="L173" s="426"/>
      <c r="M173" s="427"/>
      <c r="Y173" s="346"/>
      <c r="AA173" s="383"/>
    </row>
    <row r="174" spans="1:27" x14ac:dyDescent="0.25">
      <c r="A174" s="380"/>
      <c r="B174" s="380"/>
      <c r="C174" s="368"/>
      <c r="D174" s="397"/>
      <c r="E174" s="393"/>
      <c r="F174" s="428"/>
      <c r="G174" s="427"/>
      <c r="H174" s="427"/>
      <c r="I174" s="393"/>
      <c r="J174" s="397"/>
      <c r="K174" s="393"/>
      <c r="L174" s="428"/>
      <c r="M174" s="427"/>
      <c r="Y174" s="346"/>
      <c r="AA174" s="383"/>
    </row>
    <row r="175" spans="1:27" x14ac:dyDescent="0.25">
      <c r="A175" s="381"/>
      <c r="B175" s="381"/>
      <c r="C175" s="368"/>
      <c r="D175" s="398"/>
      <c r="E175" s="393"/>
      <c r="F175" s="426"/>
      <c r="G175" s="427"/>
      <c r="H175" s="427"/>
      <c r="I175" s="393"/>
      <c r="J175" s="398"/>
      <c r="K175" s="393"/>
      <c r="L175" s="426"/>
      <c r="M175" s="427"/>
      <c r="Y175" s="346"/>
      <c r="AA175" s="383"/>
    </row>
    <row r="176" spans="1:27" x14ac:dyDescent="0.25">
      <c r="A176" s="380"/>
      <c r="B176" s="380"/>
      <c r="C176" s="368"/>
      <c r="D176" s="397"/>
      <c r="E176" s="393"/>
      <c r="F176" s="428"/>
      <c r="G176" s="427"/>
      <c r="H176" s="427"/>
      <c r="I176" s="393"/>
      <c r="J176" s="397"/>
      <c r="K176" s="393"/>
      <c r="L176" s="428"/>
      <c r="M176" s="427"/>
      <c r="Y176" s="346"/>
      <c r="AA176" s="383"/>
    </row>
    <row r="177" spans="1:27" x14ac:dyDescent="0.25">
      <c r="A177" s="381"/>
      <c r="B177" s="381"/>
      <c r="C177" s="368"/>
      <c r="D177" s="398"/>
      <c r="E177" s="393"/>
      <c r="F177" s="426"/>
      <c r="G177" s="427"/>
      <c r="H177" s="427"/>
      <c r="I177" s="393"/>
      <c r="J177" s="398"/>
      <c r="K177" s="393"/>
      <c r="L177" s="426"/>
      <c r="M177" s="427"/>
      <c r="Y177" s="346"/>
      <c r="AA177" s="383"/>
    </row>
    <row r="178" spans="1:27" x14ac:dyDescent="0.25">
      <c r="A178" s="380"/>
      <c r="B178" s="380"/>
      <c r="C178" s="368"/>
      <c r="D178" s="397"/>
      <c r="E178" s="393"/>
      <c r="F178" s="428"/>
      <c r="G178" s="427"/>
      <c r="H178" s="427"/>
      <c r="I178" s="393"/>
      <c r="J178" s="397"/>
      <c r="K178" s="393"/>
      <c r="L178" s="428"/>
      <c r="M178" s="427"/>
      <c r="Y178" s="346"/>
      <c r="AA178" s="383"/>
    </row>
    <row r="179" spans="1:27" x14ac:dyDescent="0.25">
      <c r="A179" s="381"/>
      <c r="B179" s="381"/>
      <c r="C179" s="368"/>
      <c r="D179" s="398"/>
      <c r="E179" s="393"/>
      <c r="F179" s="426"/>
      <c r="G179" s="427"/>
      <c r="H179" s="427"/>
      <c r="I179" s="393"/>
      <c r="J179" s="398"/>
      <c r="K179" s="393"/>
      <c r="L179" s="426"/>
      <c r="M179" s="427"/>
      <c r="Y179" s="346"/>
      <c r="AA179" s="383"/>
    </row>
    <row r="180" spans="1:27" x14ac:dyDescent="0.25">
      <c r="A180" s="380"/>
      <c r="B180" s="380"/>
      <c r="C180" s="368"/>
      <c r="D180" s="397"/>
      <c r="E180" s="393"/>
      <c r="F180" s="428"/>
      <c r="G180" s="427"/>
      <c r="H180" s="427"/>
      <c r="I180" s="393"/>
      <c r="J180" s="397"/>
      <c r="K180" s="393"/>
      <c r="L180" s="428"/>
      <c r="M180" s="427"/>
      <c r="Y180" s="346"/>
      <c r="AA180" s="383"/>
    </row>
    <row r="181" spans="1:27" x14ac:dyDescent="0.25">
      <c r="A181" s="381"/>
      <c r="B181" s="381"/>
      <c r="C181" s="368"/>
      <c r="D181" s="398"/>
      <c r="E181" s="393"/>
      <c r="F181" s="426"/>
      <c r="G181" s="427"/>
      <c r="H181" s="427"/>
      <c r="I181" s="393"/>
      <c r="J181" s="398"/>
      <c r="K181" s="393"/>
      <c r="L181" s="426"/>
      <c r="M181" s="427"/>
      <c r="Y181" s="346"/>
      <c r="AA181" s="383"/>
    </row>
    <row r="182" spans="1:27" x14ac:dyDescent="0.25">
      <c r="A182" s="380"/>
      <c r="B182" s="380"/>
      <c r="C182" s="368"/>
      <c r="D182" s="397"/>
      <c r="E182" s="393"/>
      <c r="F182" s="428"/>
      <c r="G182" s="427"/>
      <c r="H182" s="427"/>
      <c r="I182" s="393"/>
      <c r="J182" s="397"/>
      <c r="K182" s="393"/>
      <c r="L182" s="428"/>
      <c r="M182" s="427"/>
      <c r="Y182" s="346"/>
      <c r="AA182" s="383"/>
    </row>
    <row r="183" spans="1:27" x14ac:dyDescent="0.25">
      <c r="A183" s="381"/>
      <c r="B183" s="381"/>
      <c r="C183" s="368"/>
      <c r="D183" s="398"/>
      <c r="E183" s="393"/>
      <c r="F183" s="426"/>
      <c r="G183" s="427"/>
      <c r="H183" s="427"/>
      <c r="I183" s="393"/>
      <c r="J183" s="398"/>
      <c r="K183" s="393"/>
      <c r="L183" s="426"/>
      <c r="M183" s="427"/>
      <c r="Y183" s="346"/>
      <c r="AA183" s="383"/>
    </row>
    <row r="184" spans="1:27" x14ac:dyDescent="0.25">
      <c r="A184" s="379"/>
      <c r="B184" s="379"/>
      <c r="C184" s="370"/>
      <c r="D184" s="404"/>
      <c r="E184" s="392"/>
      <c r="F184" s="429"/>
      <c r="G184" s="427"/>
      <c r="H184" s="427"/>
      <c r="I184" s="392"/>
      <c r="J184" s="404"/>
      <c r="K184" s="392"/>
      <c r="L184" s="429"/>
      <c r="M184" s="427"/>
      <c r="Y184" s="346"/>
      <c r="AA184" s="383"/>
    </row>
    <row r="185" spans="1:27" x14ac:dyDescent="0.25">
      <c r="A185" s="378"/>
      <c r="B185" s="378"/>
      <c r="C185" s="370"/>
      <c r="D185" s="399"/>
      <c r="E185" s="392"/>
      <c r="F185" s="432"/>
      <c r="G185" s="427"/>
      <c r="H185" s="427"/>
      <c r="I185" s="392"/>
      <c r="J185" s="399"/>
      <c r="K185" s="392"/>
      <c r="L185" s="432"/>
      <c r="M185" s="427"/>
      <c r="Y185" s="346"/>
      <c r="AA185" s="383"/>
    </row>
    <row r="186" spans="1:27" x14ac:dyDescent="0.25">
      <c r="A186" s="380"/>
      <c r="B186" s="380"/>
      <c r="C186" s="368"/>
      <c r="D186" s="397"/>
      <c r="E186" s="393"/>
      <c r="F186" s="428"/>
      <c r="G186" s="427"/>
      <c r="H186" s="427"/>
      <c r="I186" s="393"/>
      <c r="J186" s="397"/>
      <c r="K186" s="393"/>
      <c r="L186" s="428"/>
      <c r="M186" s="427"/>
      <c r="Y186" s="346"/>
      <c r="AA186" s="383"/>
    </row>
    <row r="187" spans="1:27" x14ac:dyDescent="0.25">
      <c r="A187" s="381"/>
      <c r="B187" s="381"/>
      <c r="C187" s="368"/>
      <c r="D187" s="398"/>
      <c r="E187" s="393"/>
      <c r="F187" s="435"/>
      <c r="G187" s="427"/>
      <c r="H187" s="427"/>
      <c r="I187" s="393"/>
      <c r="J187" s="398"/>
      <c r="K187" s="393"/>
      <c r="L187" s="426"/>
      <c r="M187" s="427"/>
      <c r="Y187" s="346"/>
      <c r="AA187" s="383"/>
    </row>
    <row r="188" spans="1:27" x14ac:dyDescent="0.25">
      <c r="A188" s="380"/>
      <c r="B188" s="380"/>
      <c r="C188" s="368"/>
      <c r="D188" s="397"/>
      <c r="E188" s="393"/>
      <c r="F188" s="428"/>
      <c r="G188" s="427"/>
      <c r="H188" s="427"/>
      <c r="I188" s="393"/>
      <c r="J188" s="397"/>
      <c r="K188" s="393"/>
      <c r="L188" s="428"/>
      <c r="M188" s="427"/>
      <c r="Y188" s="346"/>
      <c r="AA188" s="383"/>
    </row>
    <row r="189" spans="1:27" x14ac:dyDescent="0.25">
      <c r="A189" s="381"/>
      <c r="B189" s="381"/>
      <c r="C189" s="368"/>
      <c r="D189" s="398"/>
      <c r="E189" s="393"/>
      <c r="F189" s="426"/>
      <c r="G189" s="427"/>
      <c r="H189" s="427"/>
      <c r="I189" s="393"/>
      <c r="J189" s="398"/>
      <c r="K189" s="393"/>
      <c r="L189" s="426"/>
      <c r="M189" s="427"/>
      <c r="Y189" s="346"/>
      <c r="AA189" s="383"/>
    </row>
    <row r="190" spans="1:27" x14ac:dyDescent="0.25">
      <c r="A190" s="380"/>
      <c r="B190" s="380"/>
      <c r="C190" s="368"/>
      <c r="D190" s="397"/>
      <c r="E190" s="393"/>
      <c r="F190" s="428"/>
      <c r="G190" s="427"/>
      <c r="H190" s="427"/>
      <c r="I190" s="393"/>
      <c r="J190" s="397"/>
      <c r="K190" s="393"/>
      <c r="L190" s="428"/>
      <c r="M190" s="427"/>
      <c r="Y190" s="346"/>
      <c r="AA190" s="383"/>
    </row>
    <row r="191" spans="1:27" x14ac:dyDescent="0.25">
      <c r="A191" s="381"/>
      <c r="B191" s="381"/>
      <c r="C191" s="368"/>
      <c r="D191" s="398"/>
      <c r="E191" s="393"/>
      <c r="F191" s="426"/>
      <c r="G191" s="427"/>
      <c r="H191" s="427"/>
      <c r="I191" s="393"/>
      <c r="J191" s="398"/>
      <c r="K191" s="393"/>
      <c r="L191" s="426"/>
      <c r="M191" s="427"/>
      <c r="Y191" s="346"/>
      <c r="AA191" s="383"/>
    </row>
    <row r="192" spans="1:27" x14ac:dyDescent="0.25">
      <c r="A192" s="380"/>
      <c r="B192" s="380"/>
      <c r="C192" s="368"/>
      <c r="D192" s="397"/>
      <c r="E192" s="393"/>
      <c r="F192" s="428"/>
      <c r="G192" s="427"/>
      <c r="H192" s="427"/>
      <c r="I192" s="393"/>
      <c r="J192" s="397"/>
      <c r="K192" s="393"/>
      <c r="L192" s="428"/>
      <c r="M192" s="427"/>
      <c r="Y192" s="346"/>
      <c r="AA192" s="383"/>
    </row>
    <row r="193" spans="1:27" x14ac:dyDescent="0.25">
      <c r="A193" s="381"/>
      <c r="B193" s="381"/>
      <c r="C193" s="368"/>
      <c r="D193" s="398"/>
      <c r="E193" s="393"/>
      <c r="F193" s="426"/>
      <c r="G193" s="427"/>
      <c r="H193" s="427"/>
      <c r="I193" s="393"/>
      <c r="J193" s="398"/>
      <c r="K193" s="393"/>
      <c r="L193" s="426"/>
      <c r="M193" s="427"/>
      <c r="Y193" s="346"/>
      <c r="AA193" s="383"/>
    </row>
    <row r="194" spans="1:27" x14ac:dyDescent="0.25">
      <c r="A194" s="380"/>
      <c r="B194" s="380"/>
      <c r="C194" s="368"/>
      <c r="D194" s="397"/>
      <c r="E194" s="393"/>
      <c r="F194" s="428"/>
      <c r="G194" s="427"/>
      <c r="H194" s="427"/>
      <c r="I194" s="393"/>
      <c r="J194" s="397"/>
      <c r="K194" s="393"/>
      <c r="L194" s="428"/>
      <c r="M194" s="427"/>
      <c r="Y194" s="346"/>
      <c r="AA194" s="383"/>
    </row>
    <row r="195" spans="1:27" x14ac:dyDescent="0.25">
      <c r="A195" s="381"/>
      <c r="B195" s="381"/>
      <c r="C195" s="368"/>
      <c r="D195" s="398"/>
      <c r="E195" s="393"/>
      <c r="F195" s="426"/>
      <c r="G195" s="427"/>
      <c r="H195" s="427"/>
      <c r="I195" s="393"/>
      <c r="J195" s="398"/>
      <c r="K195" s="393"/>
      <c r="L195" s="426"/>
      <c r="M195" s="427"/>
      <c r="Y195" s="346"/>
      <c r="AA195" s="383"/>
    </row>
    <row r="196" spans="1:27" ht="15" customHeight="1" x14ac:dyDescent="0.25">
      <c r="A196" s="380"/>
      <c r="B196" s="380"/>
      <c r="C196" s="368"/>
      <c r="D196" s="397"/>
      <c r="E196" s="393"/>
      <c r="F196" s="428"/>
      <c r="G196" s="427"/>
      <c r="H196" s="427"/>
      <c r="I196" s="393"/>
      <c r="J196" s="397"/>
      <c r="K196" s="393"/>
      <c r="L196" s="434"/>
      <c r="M196" s="427"/>
      <c r="Y196" s="346"/>
      <c r="AA196" s="383"/>
    </row>
    <row r="197" spans="1:27" x14ac:dyDescent="0.25">
      <c r="A197" s="381"/>
      <c r="B197" s="381"/>
      <c r="C197" s="368"/>
      <c r="D197" s="398"/>
      <c r="E197" s="393"/>
      <c r="F197" s="426"/>
      <c r="G197" s="427"/>
      <c r="H197" s="427"/>
      <c r="I197" s="393"/>
      <c r="J197" s="398"/>
      <c r="K197" s="393"/>
      <c r="L197" s="426"/>
      <c r="M197" s="427"/>
      <c r="Y197" s="346"/>
      <c r="AA197" s="383"/>
    </row>
    <row r="198" spans="1:27" x14ac:dyDescent="0.25">
      <c r="A198" s="380"/>
      <c r="B198" s="380"/>
      <c r="C198" s="368"/>
      <c r="D198" s="397"/>
      <c r="E198" s="393"/>
      <c r="F198" s="428"/>
      <c r="G198" s="427"/>
      <c r="H198" s="427"/>
      <c r="I198" s="393"/>
      <c r="J198" s="397"/>
      <c r="K198" s="393"/>
      <c r="L198" s="428"/>
      <c r="M198" s="427"/>
      <c r="Y198" s="346"/>
      <c r="AA198" s="383"/>
    </row>
    <row r="199" spans="1:27" x14ac:dyDescent="0.25">
      <c r="A199" s="381"/>
      <c r="B199" s="381"/>
      <c r="C199" s="368"/>
      <c r="D199" s="398"/>
      <c r="E199" s="393"/>
      <c r="F199" s="426"/>
      <c r="G199" s="427"/>
      <c r="H199" s="427"/>
      <c r="I199" s="393"/>
      <c r="J199" s="398"/>
      <c r="K199" s="393"/>
      <c r="L199" s="426"/>
      <c r="M199" s="427"/>
      <c r="Y199" s="346"/>
      <c r="AA199" s="383"/>
    </row>
    <row r="200" spans="1:27" x14ac:dyDescent="0.25">
      <c r="A200" s="380"/>
      <c r="B200" s="380"/>
      <c r="C200" s="368"/>
      <c r="D200" s="397"/>
      <c r="E200" s="393"/>
      <c r="F200" s="428"/>
      <c r="G200" s="427"/>
      <c r="H200" s="427"/>
      <c r="I200" s="393"/>
      <c r="J200" s="397"/>
      <c r="K200" s="393"/>
      <c r="L200" s="428"/>
      <c r="M200" s="427"/>
      <c r="Y200" s="346"/>
      <c r="AA200" s="383"/>
    </row>
    <row r="201" spans="1:27" x14ac:dyDescent="0.25">
      <c r="A201" s="381"/>
      <c r="B201" s="381"/>
      <c r="C201" s="368"/>
      <c r="D201" s="398"/>
      <c r="E201" s="393"/>
      <c r="F201" s="426"/>
      <c r="G201" s="427"/>
      <c r="H201" s="427"/>
      <c r="I201" s="393"/>
      <c r="J201" s="398"/>
      <c r="K201" s="393"/>
      <c r="L201" s="426"/>
      <c r="M201" s="427"/>
      <c r="Y201" s="346"/>
      <c r="AA201" s="383"/>
    </row>
    <row r="202" spans="1:27" x14ac:dyDescent="0.25">
      <c r="A202" s="379"/>
      <c r="B202" s="379"/>
      <c r="C202" s="370"/>
      <c r="D202" s="400"/>
      <c r="E202" s="392"/>
      <c r="F202" s="431"/>
      <c r="G202" s="427"/>
      <c r="H202" s="427"/>
      <c r="I202" s="392"/>
      <c r="J202" s="400"/>
      <c r="K202" s="392"/>
      <c r="L202" s="431"/>
      <c r="M202" s="427"/>
      <c r="Y202" s="346"/>
      <c r="AA202" s="383"/>
    </row>
    <row r="203" spans="1:27" x14ac:dyDescent="0.25">
      <c r="A203" s="378"/>
      <c r="B203" s="378"/>
      <c r="C203" s="370"/>
      <c r="D203" s="402"/>
      <c r="E203" s="392"/>
      <c r="F203" s="432"/>
      <c r="G203" s="427"/>
      <c r="H203" s="427"/>
      <c r="I203" s="392"/>
      <c r="J203" s="402"/>
      <c r="K203" s="392"/>
      <c r="L203" s="432"/>
      <c r="M203" s="427"/>
      <c r="Y203" s="346"/>
      <c r="AA203" s="383"/>
    </row>
    <row r="204" spans="1:27" x14ac:dyDescent="0.25">
      <c r="A204" s="379"/>
      <c r="B204" s="379"/>
      <c r="C204" s="370"/>
      <c r="D204" s="400"/>
      <c r="E204" s="392"/>
      <c r="F204" s="429"/>
      <c r="G204" s="427"/>
      <c r="H204" s="427"/>
      <c r="I204" s="392"/>
      <c r="J204" s="400"/>
      <c r="K204" s="392"/>
      <c r="L204" s="429"/>
      <c r="M204" s="427"/>
      <c r="Y204" s="346"/>
      <c r="AA204" s="383"/>
    </row>
    <row r="205" spans="1:27" ht="15" customHeight="1" x14ac:dyDescent="0.25">
      <c r="A205" s="381"/>
      <c r="B205" s="381"/>
      <c r="C205" s="368"/>
      <c r="D205" s="403"/>
      <c r="E205" s="393"/>
      <c r="F205" s="426"/>
      <c r="G205" s="427"/>
      <c r="H205" s="427"/>
      <c r="I205" s="393"/>
      <c r="J205" s="403"/>
      <c r="K205" s="393"/>
      <c r="L205" s="426"/>
      <c r="M205" s="427"/>
      <c r="Y205" s="346"/>
      <c r="AA205" s="383"/>
    </row>
    <row r="206" spans="1:27" x14ac:dyDescent="0.25">
      <c r="A206" s="380"/>
      <c r="B206" s="380"/>
      <c r="C206" s="368"/>
      <c r="D206" s="397"/>
      <c r="E206" s="393"/>
      <c r="F206" s="428"/>
      <c r="G206" s="427"/>
      <c r="H206" s="427"/>
      <c r="I206" s="393"/>
      <c r="J206" s="397"/>
      <c r="K206" s="393"/>
      <c r="L206" s="428"/>
      <c r="M206" s="427"/>
      <c r="Y206" s="346"/>
      <c r="AA206" s="383"/>
    </row>
    <row r="207" spans="1:27" ht="15" customHeight="1" x14ac:dyDescent="0.25">
      <c r="A207" s="381"/>
      <c r="B207" s="381"/>
      <c r="C207" s="368"/>
      <c r="D207" s="403"/>
      <c r="E207" s="393"/>
      <c r="F207" s="426"/>
      <c r="G207" s="427"/>
      <c r="H207" s="427"/>
      <c r="I207" s="393"/>
      <c r="J207" s="403"/>
      <c r="K207" s="393"/>
      <c r="L207" s="426"/>
      <c r="M207" s="427"/>
      <c r="Y207" s="346"/>
      <c r="AA207" s="383"/>
    </row>
    <row r="208" spans="1:27" x14ac:dyDescent="0.25">
      <c r="A208" s="380"/>
      <c r="B208" s="380"/>
      <c r="C208" s="368"/>
      <c r="D208" s="397"/>
      <c r="E208" s="393"/>
      <c r="F208" s="428"/>
      <c r="G208" s="427"/>
      <c r="H208" s="427"/>
      <c r="I208" s="393"/>
      <c r="J208" s="397"/>
      <c r="K208" s="393"/>
      <c r="L208" s="428"/>
      <c r="M208" s="427"/>
      <c r="Y208" s="346"/>
      <c r="AA208" s="383"/>
    </row>
    <row r="209" spans="1:27" ht="15" customHeight="1" x14ac:dyDescent="0.25">
      <c r="A209" s="381"/>
      <c r="B209" s="381"/>
      <c r="C209" s="368"/>
      <c r="D209" s="398"/>
      <c r="E209" s="393"/>
      <c r="F209" s="435"/>
      <c r="G209" s="427"/>
      <c r="H209" s="427"/>
      <c r="I209" s="393"/>
      <c r="J209" s="403"/>
      <c r="K209" s="393"/>
      <c r="L209" s="426"/>
      <c r="M209" s="427"/>
      <c r="Y209" s="346"/>
      <c r="AA209" s="383"/>
    </row>
    <row r="210" spans="1:27" x14ac:dyDescent="0.25">
      <c r="A210" s="380"/>
      <c r="B210" s="380"/>
      <c r="C210" s="368"/>
      <c r="D210" s="397"/>
      <c r="E210" s="393"/>
      <c r="F210" s="428"/>
      <c r="G210" s="427"/>
      <c r="H210" s="427"/>
      <c r="I210" s="393"/>
      <c r="J210" s="397"/>
      <c r="K210" s="393"/>
      <c r="L210" s="428"/>
      <c r="M210" s="427"/>
      <c r="Y210" s="346"/>
      <c r="AA210" s="383"/>
    </row>
    <row r="211" spans="1:27" x14ac:dyDescent="0.25">
      <c r="A211" s="381"/>
      <c r="B211" s="381"/>
      <c r="C211" s="368"/>
      <c r="D211" s="398"/>
      <c r="E211" s="393"/>
      <c r="F211" s="426"/>
      <c r="G211" s="427"/>
      <c r="H211" s="427"/>
      <c r="I211" s="393"/>
      <c r="J211" s="398"/>
      <c r="K211" s="393"/>
      <c r="L211" s="426"/>
      <c r="M211" s="427"/>
      <c r="Y211" s="346"/>
      <c r="AA211" s="383"/>
    </row>
    <row r="212" spans="1:27" x14ac:dyDescent="0.25">
      <c r="A212" s="380"/>
      <c r="B212" s="380"/>
      <c r="C212" s="368"/>
      <c r="D212" s="397"/>
      <c r="E212" s="393"/>
      <c r="F212" s="428"/>
      <c r="G212" s="427"/>
      <c r="H212" s="427"/>
      <c r="I212" s="393"/>
      <c r="J212" s="397"/>
      <c r="K212" s="393"/>
      <c r="L212" s="428"/>
      <c r="M212" s="427"/>
      <c r="Y212" s="346"/>
      <c r="AA212" s="383"/>
    </row>
    <row r="213" spans="1:27" x14ac:dyDescent="0.25">
      <c r="A213" s="381"/>
      <c r="B213" s="381"/>
      <c r="C213" s="368"/>
      <c r="D213" s="398"/>
      <c r="E213" s="393"/>
      <c r="F213" s="426"/>
      <c r="G213" s="427"/>
      <c r="H213" s="427"/>
      <c r="I213" s="393"/>
      <c r="J213" s="398"/>
      <c r="K213" s="393"/>
      <c r="L213" s="426"/>
      <c r="M213" s="427"/>
      <c r="Y213" s="346"/>
      <c r="AA213" s="383"/>
    </row>
    <row r="214" spans="1:27" x14ac:dyDescent="0.25">
      <c r="A214" s="379"/>
      <c r="B214" s="379"/>
      <c r="C214" s="370"/>
      <c r="D214" s="404"/>
      <c r="E214" s="392"/>
      <c r="F214" s="429"/>
      <c r="G214" s="427"/>
      <c r="H214" s="427"/>
      <c r="I214" s="392"/>
      <c r="J214" s="404"/>
      <c r="K214" s="392"/>
      <c r="L214" s="429"/>
      <c r="M214" s="427"/>
      <c r="Y214" s="346"/>
      <c r="AA214" s="383"/>
    </row>
    <row r="215" spans="1:27" x14ac:dyDescent="0.25">
      <c r="A215" s="378"/>
      <c r="B215" s="378"/>
      <c r="C215" s="370"/>
      <c r="D215" s="402"/>
      <c r="E215" s="392"/>
      <c r="F215" s="432"/>
      <c r="G215" s="427"/>
      <c r="H215" s="427"/>
      <c r="I215" s="392"/>
      <c r="J215" s="402"/>
      <c r="K215" s="392"/>
      <c r="L215" s="432"/>
      <c r="M215" s="427"/>
      <c r="Y215" s="346"/>
      <c r="AA215" s="383"/>
    </row>
    <row r="216" spans="1:27" x14ac:dyDescent="0.25">
      <c r="A216" s="379"/>
      <c r="B216" s="379"/>
      <c r="C216" s="370"/>
      <c r="D216" s="400"/>
      <c r="E216" s="392"/>
      <c r="F216" s="429"/>
      <c r="G216" s="427"/>
      <c r="H216" s="427"/>
      <c r="I216" s="392"/>
      <c r="J216" s="400"/>
      <c r="K216" s="392"/>
      <c r="L216" s="429"/>
      <c r="M216" s="427"/>
      <c r="Y216" s="346"/>
      <c r="AA216" s="383"/>
    </row>
    <row r="217" spans="1:27" x14ac:dyDescent="0.25">
      <c r="A217" s="381"/>
      <c r="B217" s="381"/>
      <c r="C217" s="368"/>
      <c r="D217" s="398"/>
      <c r="E217" s="393"/>
      <c r="F217" s="426"/>
      <c r="G217" s="427"/>
      <c r="H217" s="427"/>
      <c r="I217" s="393"/>
      <c r="J217" s="398"/>
      <c r="K217" s="393"/>
      <c r="L217" s="426"/>
      <c r="M217" s="427"/>
      <c r="Y217" s="346"/>
      <c r="AA217" s="383"/>
    </row>
    <row r="218" spans="1:27" ht="15" customHeight="1" x14ac:dyDescent="0.25">
      <c r="A218" s="380"/>
      <c r="B218" s="380"/>
      <c r="C218" s="368"/>
      <c r="D218" s="397"/>
      <c r="E218" s="393"/>
      <c r="F218" s="428"/>
      <c r="G218" s="427"/>
      <c r="H218" s="427"/>
      <c r="I218" s="393"/>
      <c r="J218" s="401"/>
      <c r="K218" s="393"/>
      <c r="L218" s="428"/>
      <c r="M218" s="427"/>
      <c r="Y218" s="346"/>
      <c r="AA218" s="383"/>
    </row>
    <row r="219" spans="1:27" x14ac:dyDescent="0.25">
      <c r="A219" s="381"/>
      <c r="B219" s="381"/>
      <c r="C219" s="368"/>
      <c r="D219" s="398"/>
      <c r="E219" s="393"/>
      <c r="F219" s="426"/>
      <c r="G219" s="427"/>
      <c r="H219" s="427"/>
      <c r="I219" s="393"/>
      <c r="J219" s="398"/>
      <c r="K219" s="393"/>
      <c r="L219" s="426"/>
      <c r="M219" s="427"/>
      <c r="Y219" s="346"/>
      <c r="AA219" s="383"/>
    </row>
    <row r="220" spans="1:27" x14ac:dyDescent="0.25">
      <c r="A220" s="380"/>
      <c r="B220" s="380"/>
      <c r="C220" s="368"/>
      <c r="D220" s="397"/>
      <c r="E220" s="393"/>
      <c r="F220" s="428"/>
      <c r="G220" s="427"/>
      <c r="H220" s="427"/>
      <c r="I220" s="393"/>
      <c r="J220" s="397"/>
      <c r="K220" s="393"/>
      <c r="L220" s="428"/>
      <c r="M220" s="427"/>
      <c r="Y220" s="346"/>
      <c r="AA220" s="383"/>
    </row>
    <row r="221" spans="1:27" x14ac:dyDescent="0.25">
      <c r="A221" s="381"/>
      <c r="B221" s="381"/>
      <c r="C221" s="368"/>
      <c r="D221" s="398"/>
      <c r="E221" s="393"/>
      <c r="F221" s="426"/>
      <c r="G221" s="427"/>
      <c r="H221" s="427"/>
      <c r="I221" s="393"/>
      <c r="J221" s="398"/>
      <c r="K221" s="393"/>
      <c r="L221" s="426"/>
      <c r="M221" s="427"/>
      <c r="Y221" s="346"/>
      <c r="AA221" s="383"/>
    </row>
    <row r="222" spans="1:27" x14ac:dyDescent="0.25">
      <c r="A222" s="380"/>
      <c r="B222" s="380"/>
      <c r="C222" s="368"/>
      <c r="D222" s="397"/>
      <c r="E222" s="393"/>
      <c r="F222" s="428"/>
      <c r="G222" s="427"/>
      <c r="H222" s="427"/>
      <c r="I222" s="393"/>
      <c r="J222" s="397"/>
      <c r="K222" s="393"/>
      <c r="L222" s="428"/>
      <c r="M222" s="427"/>
      <c r="Y222" s="346"/>
      <c r="AA222" s="383"/>
    </row>
    <row r="223" spans="1:27" x14ac:dyDescent="0.25">
      <c r="A223" s="381"/>
      <c r="B223" s="381"/>
      <c r="C223" s="368"/>
      <c r="D223" s="398"/>
      <c r="E223" s="393"/>
      <c r="F223" s="426"/>
      <c r="G223" s="427"/>
      <c r="H223" s="427"/>
      <c r="I223" s="393"/>
      <c r="J223" s="398"/>
      <c r="K223" s="393"/>
      <c r="L223" s="426"/>
      <c r="M223" s="427"/>
      <c r="Y223" s="346"/>
      <c r="AA223" s="383"/>
    </row>
    <row r="224" spans="1:27" x14ac:dyDescent="0.25">
      <c r="A224" s="380"/>
      <c r="B224" s="380"/>
      <c r="C224" s="368"/>
      <c r="D224" s="397"/>
      <c r="E224" s="393"/>
      <c r="F224" s="428"/>
      <c r="G224" s="427"/>
      <c r="H224" s="427"/>
      <c r="I224" s="393"/>
      <c r="J224" s="397"/>
      <c r="K224" s="393"/>
      <c r="L224" s="428"/>
      <c r="M224" s="427"/>
      <c r="Y224" s="346"/>
      <c r="AA224" s="383"/>
    </row>
    <row r="225" spans="1:27" ht="15" customHeight="1" x14ac:dyDescent="0.25">
      <c r="A225" s="381"/>
      <c r="B225" s="381"/>
      <c r="C225" s="368"/>
      <c r="D225" s="398"/>
      <c r="E225" s="393"/>
      <c r="F225" s="435"/>
      <c r="G225" s="427"/>
      <c r="H225" s="427"/>
      <c r="I225" s="393"/>
      <c r="J225" s="403"/>
      <c r="K225" s="393"/>
      <c r="L225" s="426"/>
      <c r="M225" s="427"/>
      <c r="Y225" s="346"/>
      <c r="AA225" s="383"/>
    </row>
    <row r="226" spans="1:27" x14ac:dyDescent="0.25">
      <c r="A226" s="379"/>
      <c r="B226" s="379"/>
      <c r="C226" s="370"/>
      <c r="D226" s="400"/>
      <c r="E226" s="392"/>
      <c r="F226" s="431"/>
      <c r="G226" s="427"/>
      <c r="H226" s="427"/>
      <c r="I226" s="392"/>
      <c r="J226" s="404"/>
      <c r="K226" s="392"/>
      <c r="L226" s="429"/>
      <c r="M226" s="427"/>
      <c r="Y226" s="346"/>
      <c r="AA226" s="383"/>
    </row>
    <row r="227" spans="1:27" x14ac:dyDescent="0.25">
      <c r="A227" s="378"/>
      <c r="B227" s="378"/>
      <c r="C227" s="370"/>
      <c r="D227" s="399"/>
      <c r="E227" s="392"/>
      <c r="F227" s="432"/>
      <c r="G227" s="427"/>
      <c r="H227" s="427"/>
      <c r="I227" s="392"/>
      <c r="J227" s="399"/>
      <c r="K227" s="392"/>
      <c r="L227" s="432"/>
      <c r="M227" s="427"/>
      <c r="Y227" s="346"/>
      <c r="AA227" s="383"/>
    </row>
    <row r="228" spans="1:27" x14ac:dyDescent="0.25">
      <c r="A228" s="379"/>
      <c r="B228" s="379"/>
      <c r="C228" s="370"/>
      <c r="D228" s="400"/>
      <c r="E228" s="392"/>
      <c r="F228" s="429"/>
      <c r="G228" s="427"/>
      <c r="H228" s="427"/>
      <c r="I228" s="392"/>
      <c r="J228" s="400"/>
      <c r="K228" s="392"/>
      <c r="L228" s="429"/>
      <c r="M228" s="427"/>
      <c r="Y228" s="346"/>
      <c r="AA228" s="383"/>
    </row>
    <row r="229" spans="1:27" x14ac:dyDescent="0.25">
      <c r="A229" s="378"/>
      <c r="B229" s="378"/>
      <c r="C229" s="370"/>
      <c r="D229" s="399"/>
      <c r="E229" s="392"/>
      <c r="F229" s="432"/>
      <c r="G229" s="427"/>
      <c r="H229" s="427"/>
      <c r="I229" s="392"/>
      <c r="J229" s="399"/>
      <c r="K229" s="392"/>
      <c r="L229" s="432"/>
      <c r="M229" s="427"/>
      <c r="Y229" s="346"/>
      <c r="AA229" s="383"/>
    </row>
    <row r="230" spans="1:27" ht="15" customHeight="1" x14ac:dyDescent="0.25">
      <c r="A230" s="380"/>
      <c r="B230" s="380"/>
      <c r="C230" s="368"/>
      <c r="D230" s="397"/>
      <c r="E230" s="393"/>
      <c r="F230" s="434"/>
      <c r="G230" s="427"/>
      <c r="H230" s="427"/>
      <c r="I230" s="393"/>
      <c r="J230" s="397"/>
      <c r="K230" s="393"/>
      <c r="L230" s="434"/>
      <c r="M230" s="427"/>
      <c r="Y230" s="346"/>
      <c r="AA230" s="383"/>
    </row>
    <row r="231" spans="1:27" x14ac:dyDescent="0.25">
      <c r="A231" s="381"/>
      <c r="B231" s="381"/>
      <c r="C231" s="368"/>
      <c r="D231" s="398"/>
      <c r="E231" s="393"/>
      <c r="F231" s="426"/>
      <c r="G231" s="427"/>
      <c r="H231" s="427"/>
      <c r="I231" s="393"/>
      <c r="J231" s="398"/>
      <c r="K231" s="393"/>
      <c r="L231" s="426"/>
      <c r="M231" s="427"/>
      <c r="Y231" s="346"/>
      <c r="AA231" s="383"/>
    </row>
    <row r="232" spans="1:27" x14ac:dyDescent="0.25">
      <c r="A232" s="380"/>
      <c r="B232" s="380"/>
      <c r="C232" s="368"/>
      <c r="D232" s="397"/>
      <c r="E232" s="393"/>
      <c r="F232" s="428"/>
      <c r="G232" s="427"/>
      <c r="H232" s="427"/>
      <c r="I232" s="393"/>
      <c r="J232" s="397"/>
      <c r="K232" s="393"/>
      <c r="L232" s="428"/>
      <c r="M232" s="427"/>
      <c r="Y232" s="346"/>
      <c r="AA232" s="383"/>
    </row>
    <row r="233" spans="1:27" x14ac:dyDescent="0.25">
      <c r="A233" s="381"/>
      <c r="B233" s="381"/>
      <c r="C233" s="368"/>
      <c r="D233" s="398"/>
      <c r="E233" s="393"/>
      <c r="F233" s="426"/>
      <c r="G233" s="427"/>
      <c r="H233" s="427"/>
      <c r="I233" s="393"/>
      <c r="J233" s="398"/>
      <c r="K233" s="393"/>
      <c r="L233" s="426"/>
      <c r="M233" s="427"/>
      <c r="Y233" s="346"/>
      <c r="AA233" s="383"/>
    </row>
    <row r="234" spans="1:27" x14ac:dyDescent="0.25">
      <c r="A234" s="380"/>
      <c r="B234" s="380"/>
      <c r="C234" s="368"/>
      <c r="D234" s="397"/>
      <c r="E234" s="393"/>
      <c r="F234" s="428"/>
      <c r="G234" s="427"/>
      <c r="H234" s="427"/>
      <c r="I234" s="393"/>
      <c r="J234" s="397"/>
      <c r="K234" s="393"/>
      <c r="L234" s="428"/>
      <c r="M234" s="427"/>
      <c r="Y234" s="346"/>
      <c r="AA234" s="383"/>
    </row>
    <row r="235" spans="1:27" x14ac:dyDescent="0.25">
      <c r="A235" s="381"/>
      <c r="B235" s="381"/>
      <c r="C235" s="368"/>
      <c r="D235" s="398"/>
      <c r="E235" s="393"/>
      <c r="F235" s="426"/>
      <c r="G235" s="427"/>
      <c r="H235" s="427"/>
      <c r="I235" s="393"/>
      <c r="J235" s="398"/>
      <c r="K235" s="393"/>
      <c r="L235" s="426"/>
      <c r="M235" s="427"/>
      <c r="Y235" s="346"/>
      <c r="AA235" s="383"/>
    </row>
    <row r="236" spans="1:27" x14ac:dyDescent="0.25">
      <c r="A236" s="380"/>
      <c r="B236" s="380"/>
      <c r="C236" s="368"/>
      <c r="D236" s="397"/>
      <c r="E236" s="393"/>
      <c r="F236" s="428"/>
      <c r="G236" s="427"/>
      <c r="H236" s="427"/>
      <c r="I236" s="393"/>
      <c r="J236" s="397"/>
      <c r="K236" s="393"/>
      <c r="L236" s="428"/>
      <c r="M236" s="427"/>
      <c r="Y236" s="346"/>
      <c r="AA236" s="383"/>
    </row>
    <row r="237" spans="1:27" x14ac:dyDescent="0.25">
      <c r="A237" s="381"/>
      <c r="B237" s="381"/>
      <c r="C237" s="368"/>
      <c r="D237" s="398"/>
      <c r="E237" s="393"/>
      <c r="F237" s="426"/>
      <c r="G237" s="427"/>
      <c r="H237" s="427"/>
      <c r="I237" s="393"/>
      <c r="J237" s="398"/>
      <c r="K237" s="393"/>
      <c r="L237" s="426"/>
      <c r="M237" s="427"/>
      <c r="Y237" s="346"/>
      <c r="AA237" s="383"/>
    </row>
    <row r="238" spans="1:27" ht="15" customHeight="1" x14ac:dyDescent="0.25">
      <c r="A238" s="380"/>
      <c r="B238" s="380"/>
      <c r="C238" s="368"/>
      <c r="D238" s="397"/>
      <c r="E238" s="393"/>
      <c r="F238" s="434"/>
      <c r="G238" s="427"/>
      <c r="H238" s="427"/>
      <c r="I238" s="393"/>
      <c r="J238" s="397"/>
      <c r="K238" s="393"/>
      <c r="L238" s="434"/>
      <c r="M238" s="427"/>
      <c r="Y238" s="346"/>
      <c r="AA238" s="383"/>
    </row>
    <row r="239" spans="1:27" x14ac:dyDescent="0.25">
      <c r="A239" s="381"/>
      <c r="B239" s="381"/>
      <c r="C239" s="368"/>
      <c r="D239" s="398"/>
      <c r="E239" s="393"/>
      <c r="F239" s="426"/>
      <c r="G239" s="427"/>
      <c r="H239" s="427"/>
      <c r="I239" s="393"/>
      <c r="J239" s="398"/>
      <c r="K239" s="393"/>
      <c r="L239" s="426"/>
      <c r="M239" s="427"/>
      <c r="Y239" s="346"/>
      <c r="AA239" s="383"/>
    </row>
    <row r="240" spans="1:27" x14ac:dyDescent="0.25">
      <c r="A240" s="380"/>
      <c r="B240" s="380"/>
      <c r="C240" s="368"/>
      <c r="D240" s="397"/>
      <c r="E240" s="393"/>
      <c r="F240" s="428"/>
      <c r="G240" s="427"/>
      <c r="H240" s="427"/>
      <c r="I240" s="393"/>
      <c r="J240" s="397"/>
      <c r="K240" s="393"/>
      <c r="L240" s="428"/>
      <c r="M240" s="427"/>
      <c r="Y240" s="346"/>
      <c r="AA240" s="383"/>
    </row>
    <row r="241" spans="1:27" x14ac:dyDescent="0.25">
      <c r="A241" s="381"/>
      <c r="B241" s="381"/>
      <c r="C241" s="368"/>
      <c r="D241" s="398"/>
      <c r="E241" s="393"/>
      <c r="F241" s="426"/>
      <c r="G241" s="427"/>
      <c r="H241" s="427"/>
      <c r="I241" s="393"/>
      <c r="J241" s="398"/>
      <c r="K241" s="393"/>
      <c r="L241" s="426"/>
      <c r="M241" s="427"/>
      <c r="Y241" s="346"/>
      <c r="AA241" s="383"/>
    </row>
    <row r="242" spans="1:27" x14ac:dyDescent="0.25">
      <c r="A242" s="380"/>
      <c r="B242" s="380"/>
      <c r="C242" s="368"/>
      <c r="D242" s="397"/>
      <c r="E242" s="393"/>
      <c r="F242" s="428"/>
      <c r="G242" s="427"/>
      <c r="H242" s="427"/>
      <c r="I242" s="393"/>
      <c r="J242" s="397"/>
      <c r="K242" s="393"/>
      <c r="L242" s="428"/>
      <c r="M242" s="427"/>
      <c r="Y242" s="346"/>
      <c r="AA242" s="383"/>
    </row>
    <row r="243" spans="1:27" x14ac:dyDescent="0.25">
      <c r="A243" s="378"/>
      <c r="B243" s="378"/>
      <c r="C243" s="370"/>
      <c r="D243" s="399"/>
      <c r="E243" s="392"/>
      <c r="F243" s="430"/>
      <c r="G243" s="427"/>
      <c r="H243" s="427"/>
      <c r="I243" s="392"/>
      <c r="J243" s="399"/>
      <c r="K243" s="392"/>
      <c r="L243" s="430"/>
      <c r="M243" s="427"/>
      <c r="Y243" s="346"/>
      <c r="AA243" s="383"/>
    </row>
    <row r="244" spans="1:27" x14ac:dyDescent="0.25">
      <c r="A244" s="379"/>
      <c r="B244" s="379"/>
      <c r="C244" s="370"/>
      <c r="D244" s="400"/>
      <c r="E244" s="392"/>
      <c r="F244" s="429"/>
      <c r="G244" s="427"/>
      <c r="H244" s="427"/>
      <c r="I244" s="392"/>
      <c r="J244" s="400"/>
      <c r="K244" s="392"/>
      <c r="L244" s="429"/>
      <c r="M244" s="427"/>
      <c r="Y244" s="346"/>
      <c r="AA244" s="383"/>
    </row>
    <row r="245" spans="1:27" ht="15" customHeight="1" x14ac:dyDescent="0.25">
      <c r="A245" s="381"/>
      <c r="B245" s="381"/>
      <c r="C245" s="368"/>
      <c r="D245" s="403"/>
      <c r="E245" s="393"/>
      <c r="F245" s="426"/>
      <c r="G245" s="427"/>
      <c r="H245" s="427"/>
      <c r="I245" s="393"/>
      <c r="J245" s="398"/>
      <c r="K245" s="393"/>
      <c r="L245" s="435"/>
      <c r="M245" s="427"/>
      <c r="Y245" s="346"/>
      <c r="AA245" s="383"/>
    </row>
    <row r="246" spans="1:27" x14ac:dyDescent="0.25">
      <c r="A246" s="379"/>
      <c r="B246" s="379"/>
      <c r="C246" s="370"/>
      <c r="D246" s="404"/>
      <c r="E246" s="392"/>
      <c r="F246" s="429"/>
      <c r="G246" s="427"/>
      <c r="H246" s="427"/>
      <c r="I246" s="392"/>
      <c r="J246" s="400"/>
      <c r="K246" s="392"/>
      <c r="L246" s="431"/>
      <c r="M246" s="427"/>
      <c r="Y246" s="346"/>
      <c r="AA246" s="383"/>
    </row>
    <row r="247" spans="1:27" x14ac:dyDescent="0.25">
      <c r="A247" s="378"/>
      <c r="B247" s="378"/>
      <c r="C247" s="370"/>
      <c r="D247" s="399"/>
      <c r="E247" s="392"/>
      <c r="F247" s="430"/>
      <c r="G247" s="427"/>
      <c r="H247" s="427"/>
      <c r="I247" s="392"/>
      <c r="J247" s="399"/>
      <c r="K247" s="392"/>
      <c r="L247" s="430"/>
      <c r="M247" s="427"/>
      <c r="Y247" s="346"/>
      <c r="AA247" s="383"/>
    </row>
    <row r="248" spans="1:27" x14ac:dyDescent="0.25">
      <c r="A248" s="379"/>
      <c r="B248" s="379"/>
      <c r="C248" s="370"/>
      <c r="D248" s="400"/>
      <c r="E248" s="392"/>
      <c r="F248" s="429"/>
      <c r="G248" s="427"/>
      <c r="H248" s="427"/>
      <c r="I248" s="392"/>
      <c r="J248" s="400"/>
      <c r="K248" s="392"/>
      <c r="L248" s="429"/>
      <c r="M248" s="427"/>
      <c r="Y248" s="346"/>
      <c r="AA248" s="383"/>
    </row>
    <row r="249" spans="1:27" ht="15" customHeight="1" x14ac:dyDescent="0.25">
      <c r="A249" s="381"/>
      <c r="B249" s="381"/>
      <c r="C249" s="368"/>
      <c r="D249" s="403"/>
      <c r="E249" s="393"/>
      <c r="F249" s="426"/>
      <c r="G249" s="427"/>
      <c r="H249" s="427"/>
      <c r="I249" s="393"/>
      <c r="J249" s="398"/>
      <c r="K249" s="393"/>
      <c r="L249" s="435"/>
      <c r="M249" s="427"/>
      <c r="Y249" s="346"/>
      <c r="AA249" s="383"/>
    </row>
    <row r="250" spans="1:27" ht="15" customHeight="1" x14ac:dyDescent="0.25">
      <c r="A250" s="380"/>
      <c r="B250" s="380"/>
      <c r="C250" s="368"/>
      <c r="D250" s="401"/>
      <c r="E250" s="393"/>
      <c r="F250" s="428"/>
      <c r="G250" s="427"/>
      <c r="H250" s="427"/>
      <c r="I250" s="393"/>
      <c r="J250" s="397"/>
      <c r="K250" s="393"/>
      <c r="L250" s="434"/>
      <c r="M250" s="427"/>
      <c r="Y250" s="346"/>
      <c r="AA250" s="383"/>
    </row>
    <row r="251" spans="1:27" x14ac:dyDescent="0.25">
      <c r="A251" s="381"/>
      <c r="B251" s="381"/>
      <c r="C251" s="368"/>
      <c r="D251" s="398"/>
      <c r="E251" s="393"/>
      <c r="F251" s="426"/>
      <c r="G251" s="427"/>
      <c r="H251" s="427"/>
      <c r="I251" s="393"/>
      <c r="J251" s="398"/>
      <c r="K251" s="393"/>
      <c r="L251" s="426"/>
      <c r="M251" s="427"/>
      <c r="Y251" s="346"/>
      <c r="AA251" s="383"/>
    </row>
    <row r="252" spans="1:27" ht="15" customHeight="1" x14ac:dyDescent="0.25">
      <c r="A252" s="380"/>
      <c r="B252" s="380"/>
      <c r="C252" s="368"/>
      <c r="D252" s="397"/>
      <c r="E252" s="393"/>
      <c r="F252" s="434"/>
      <c r="G252" s="427"/>
      <c r="H252" s="427"/>
      <c r="I252" s="393"/>
      <c r="J252" s="397"/>
      <c r="K252" s="393"/>
      <c r="L252" s="434"/>
      <c r="M252" s="427"/>
      <c r="Y252" s="346"/>
      <c r="AA252" s="383"/>
    </row>
    <row r="253" spans="1:27" x14ac:dyDescent="0.25">
      <c r="A253" s="378"/>
      <c r="B253" s="378"/>
      <c r="C253" s="370"/>
      <c r="D253" s="402"/>
      <c r="E253" s="392"/>
      <c r="F253" s="432"/>
      <c r="G253" s="427"/>
      <c r="H253" s="427"/>
      <c r="I253" s="392"/>
      <c r="J253" s="399"/>
      <c r="K253" s="392"/>
      <c r="L253" s="430"/>
      <c r="M253" s="427"/>
      <c r="Y253" s="346"/>
      <c r="AA253" s="383"/>
    </row>
    <row r="254" spans="1:27" x14ac:dyDescent="0.25">
      <c r="A254" s="379"/>
      <c r="B254" s="379"/>
      <c r="C254" s="370"/>
      <c r="D254" s="400"/>
      <c r="E254" s="392"/>
      <c r="F254" s="429"/>
      <c r="G254" s="427"/>
      <c r="H254" s="427"/>
      <c r="I254" s="392"/>
      <c r="J254" s="400"/>
      <c r="K254" s="392"/>
      <c r="L254" s="429"/>
      <c r="M254" s="427"/>
      <c r="Y254" s="346"/>
      <c r="AA254" s="383"/>
    </row>
    <row r="255" spans="1:27" x14ac:dyDescent="0.25">
      <c r="A255" s="378"/>
      <c r="B255" s="378"/>
      <c r="C255" s="370"/>
      <c r="D255" s="399"/>
      <c r="E255" s="392"/>
      <c r="F255" s="432"/>
      <c r="G255" s="427"/>
      <c r="H255" s="427"/>
      <c r="I255" s="392"/>
      <c r="J255" s="399"/>
      <c r="K255" s="392"/>
      <c r="L255" s="432"/>
      <c r="M255" s="427"/>
      <c r="Y255" s="346"/>
      <c r="AA255" s="383"/>
    </row>
    <row r="256" spans="1:27" ht="15" customHeight="1" x14ac:dyDescent="0.25">
      <c r="A256" s="380"/>
      <c r="B256" s="380"/>
      <c r="C256" s="368"/>
      <c r="D256" s="397"/>
      <c r="E256" s="393"/>
      <c r="F256" s="434"/>
      <c r="G256" s="427"/>
      <c r="H256" s="427"/>
      <c r="I256" s="393"/>
      <c r="J256" s="397"/>
      <c r="K256" s="393"/>
      <c r="L256" s="434"/>
      <c r="M256" s="427"/>
      <c r="Y256" s="346"/>
      <c r="AA256" s="383"/>
    </row>
    <row r="257" spans="1:27" ht="15" customHeight="1" x14ac:dyDescent="0.25">
      <c r="A257" s="381"/>
      <c r="B257" s="381"/>
      <c r="C257" s="368"/>
      <c r="D257" s="403"/>
      <c r="E257" s="393"/>
      <c r="F257" s="426"/>
      <c r="G257" s="427"/>
      <c r="H257" s="427"/>
      <c r="I257" s="393"/>
      <c r="J257" s="403"/>
      <c r="K257" s="393"/>
      <c r="L257" s="426"/>
      <c r="M257" s="427"/>
      <c r="Y257" s="346"/>
      <c r="AA257" s="383"/>
    </row>
    <row r="258" spans="1:27" x14ac:dyDescent="0.25">
      <c r="A258" s="380"/>
      <c r="B258" s="380"/>
      <c r="C258" s="368"/>
      <c r="D258" s="397"/>
      <c r="E258" s="393"/>
      <c r="F258" s="428"/>
      <c r="G258" s="427"/>
      <c r="H258" s="427"/>
      <c r="I258" s="393"/>
      <c r="J258" s="397"/>
      <c r="K258" s="393"/>
      <c r="L258" s="428"/>
      <c r="M258" s="427"/>
      <c r="Y258" s="346"/>
      <c r="AA258" s="383"/>
    </row>
    <row r="259" spans="1:27" x14ac:dyDescent="0.25">
      <c r="A259" s="381"/>
      <c r="B259" s="381"/>
      <c r="C259" s="368"/>
      <c r="D259" s="398"/>
      <c r="E259" s="393"/>
      <c r="F259" s="426"/>
      <c r="G259" s="427"/>
      <c r="H259" s="427"/>
      <c r="I259" s="393"/>
      <c r="J259" s="398"/>
      <c r="K259" s="393"/>
      <c r="L259" s="426"/>
      <c r="M259" s="427"/>
      <c r="Y259" s="346"/>
      <c r="AA259" s="383"/>
    </row>
    <row r="260" spans="1:27" x14ac:dyDescent="0.25">
      <c r="A260" s="380"/>
      <c r="B260" s="380"/>
      <c r="C260" s="368"/>
      <c r="D260" s="397"/>
      <c r="E260" s="393"/>
      <c r="F260" s="428"/>
      <c r="G260" s="427"/>
      <c r="H260" s="427"/>
      <c r="I260" s="393"/>
      <c r="J260" s="397"/>
      <c r="K260" s="393"/>
      <c r="L260" s="428"/>
      <c r="M260" s="427"/>
      <c r="Y260" s="346"/>
      <c r="AA260" s="383"/>
    </row>
    <row r="261" spans="1:27" x14ac:dyDescent="0.25">
      <c r="A261" s="381"/>
      <c r="B261" s="381"/>
      <c r="C261" s="368"/>
      <c r="D261" s="398"/>
      <c r="E261" s="393"/>
      <c r="F261" s="426"/>
      <c r="G261" s="427"/>
      <c r="H261" s="427"/>
      <c r="I261" s="393"/>
      <c r="J261" s="398"/>
      <c r="K261" s="393"/>
      <c r="L261" s="426"/>
      <c r="M261" s="427"/>
      <c r="Y261" s="346"/>
      <c r="AA261" s="383"/>
    </row>
    <row r="262" spans="1:27" x14ac:dyDescent="0.25">
      <c r="A262" s="380"/>
      <c r="B262" s="380"/>
      <c r="C262" s="368"/>
      <c r="D262" s="397"/>
      <c r="E262" s="393"/>
      <c r="F262" s="428"/>
      <c r="G262" s="427"/>
      <c r="H262" s="427"/>
      <c r="I262" s="393"/>
      <c r="J262" s="397"/>
      <c r="K262" s="393"/>
      <c r="L262" s="428"/>
      <c r="M262" s="427"/>
      <c r="Y262" s="346"/>
      <c r="AA262" s="383"/>
    </row>
    <row r="263" spans="1:27" x14ac:dyDescent="0.25">
      <c r="A263" s="381"/>
      <c r="B263" s="381"/>
      <c r="C263" s="368"/>
      <c r="D263" s="398"/>
      <c r="E263" s="393"/>
      <c r="F263" s="426"/>
      <c r="G263" s="427"/>
      <c r="H263" s="427"/>
      <c r="I263" s="393"/>
      <c r="J263" s="398"/>
      <c r="K263" s="393"/>
      <c r="L263" s="426"/>
      <c r="M263" s="427"/>
      <c r="Y263" s="346"/>
      <c r="AA263" s="383"/>
    </row>
    <row r="264" spans="1:27" x14ac:dyDescent="0.25">
      <c r="A264" s="380"/>
      <c r="B264" s="380"/>
      <c r="C264" s="368"/>
      <c r="D264" s="397"/>
      <c r="E264" s="393"/>
      <c r="F264" s="428"/>
      <c r="G264" s="427"/>
      <c r="H264" s="427"/>
      <c r="I264" s="393"/>
      <c r="J264" s="397"/>
      <c r="K264" s="393"/>
      <c r="L264" s="428"/>
      <c r="M264" s="427"/>
      <c r="Y264" s="346"/>
      <c r="AA264" s="383"/>
    </row>
    <row r="265" spans="1:27" x14ac:dyDescent="0.25">
      <c r="A265" s="378"/>
      <c r="B265" s="378"/>
      <c r="C265" s="370"/>
      <c r="D265" s="402"/>
      <c r="E265" s="392"/>
      <c r="F265" s="432"/>
      <c r="G265" s="427"/>
      <c r="H265" s="427"/>
      <c r="I265" s="392"/>
      <c r="J265" s="402"/>
      <c r="K265" s="392"/>
      <c r="L265" s="432"/>
      <c r="M265" s="427"/>
      <c r="Y265" s="346"/>
      <c r="AA265" s="383"/>
    </row>
    <row r="266" spans="1:27" x14ac:dyDescent="0.25">
      <c r="A266" s="379"/>
      <c r="B266" s="379"/>
      <c r="C266" s="370"/>
      <c r="D266" s="400"/>
      <c r="E266" s="392"/>
      <c r="F266" s="429"/>
      <c r="G266" s="427"/>
      <c r="H266" s="427"/>
      <c r="I266" s="392"/>
      <c r="J266" s="400"/>
      <c r="K266" s="392"/>
      <c r="L266" s="429"/>
      <c r="M266" s="427"/>
      <c r="Y266" s="346"/>
      <c r="AA266" s="383"/>
    </row>
    <row r="267" spans="1:27" ht="15" customHeight="1" x14ac:dyDescent="0.25">
      <c r="A267" s="381"/>
      <c r="B267" s="381"/>
      <c r="C267" s="368"/>
      <c r="D267" s="398"/>
      <c r="E267" s="393"/>
      <c r="F267" s="426"/>
      <c r="G267" s="427"/>
      <c r="H267" s="427"/>
      <c r="I267" s="393"/>
      <c r="J267" s="398"/>
      <c r="K267" s="393"/>
      <c r="L267" s="426"/>
      <c r="M267" s="427"/>
      <c r="Y267" s="346"/>
      <c r="AA267" s="383"/>
    </row>
    <row r="268" spans="1:27" ht="15" customHeight="1" x14ac:dyDescent="0.25">
      <c r="A268" s="380"/>
      <c r="B268" s="380"/>
      <c r="C268" s="368"/>
      <c r="D268" s="401"/>
      <c r="E268" s="393"/>
      <c r="F268" s="428"/>
      <c r="G268" s="427"/>
      <c r="H268" s="427"/>
      <c r="I268" s="393"/>
      <c r="J268" s="397"/>
      <c r="K268" s="393"/>
      <c r="L268" s="434"/>
      <c r="M268" s="427"/>
      <c r="Y268" s="346"/>
      <c r="AA268" s="383"/>
    </row>
    <row r="269" spans="1:27" x14ac:dyDescent="0.25">
      <c r="A269" s="381"/>
      <c r="B269" s="381"/>
      <c r="C269" s="368"/>
      <c r="D269" s="398"/>
      <c r="E269" s="393"/>
      <c r="F269" s="426"/>
      <c r="G269" s="427"/>
      <c r="H269" s="427"/>
      <c r="I269" s="393"/>
      <c r="J269" s="398"/>
      <c r="K269" s="393"/>
      <c r="L269" s="426"/>
      <c r="M269" s="427"/>
      <c r="Y269" s="346"/>
      <c r="AA269" s="383"/>
    </row>
    <row r="270" spans="1:27" ht="15" customHeight="1" x14ac:dyDescent="0.25">
      <c r="A270" s="380"/>
      <c r="B270" s="380"/>
      <c r="C270" s="368"/>
      <c r="D270" s="401"/>
      <c r="E270" s="393"/>
      <c r="F270" s="428"/>
      <c r="G270" s="427"/>
      <c r="H270" s="427"/>
      <c r="I270" s="393"/>
      <c r="J270" s="397"/>
      <c r="K270" s="393"/>
      <c r="L270" s="434"/>
      <c r="M270" s="427"/>
      <c r="Y270" s="346"/>
      <c r="AA270" s="383"/>
    </row>
    <row r="271" spans="1:27" x14ac:dyDescent="0.25">
      <c r="A271" s="381"/>
      <c r="B271" s="381"/>
      <c r="C271" s="368"/>
      <c r="D271" s="398"/>
      <c r="E271" s="393"/>
      <c r="F271" s="426"/>
      <c r="G271" s="427"/>
      <c r="H271" s="427"/>
      <c r="I271" s="393"/>
      <c r="J271" s="398"/>
      <c r="K271" s="393"/>
      <c r="L271" s="426"/>
      <c r="M271" s="427"/>
      <c r="Y271" s="346"/>
      <c r="AA271" s="383"/>
    </row>
    <row r="272" spans="1:27" ht="15" customHeight="1" x14ac:dyDescent="0.25">
      <c r="A272" s="380"/>
      <c r="B272" s="380"/>
      <c r="C272" s="368"/>
      <c r="D272" s="397"/>
      <c r="E272" s="393"/>
      <c r="F272" s="428"/>
      <c r="G272" s="427"/>
      <c r="H272" s="427"/>
      <c r="I272" s="393"/>
      <c r="J272" s="401"/>
      <c r="K272" s="393"/>
      <c r="L272" s="428"/>
      <c r="M272" s="427"/>
      <c r="Y272" s="346"/>
      <c r="AA272" s="383"/>
    </row>
    <row r="273" spans="1:27" ht="15" customHeight="1" x14ac:dyDescent="0.25">
      <c r="A273" s="381"/>
      <c r="B273" s="381"/>
      <c r="C273" s="368"/>
      <c r="D273" s="398"/>
      <c r="E273" s="393"/>
      <c r="F273" s="426"/>
      <c r="G273" s="427"/>
      <c r="H273" s="427"/>
      <c r="I273" s="393"/>
      <c r="J273" s="398"/>
      <c r="K273" s="393"/>
      <c r="L273" s="426"/>
      <c r="M273" s="427"/>
      <c r="Y273" s="346"/>
      <c r="AA273" s="383"/>
    </row>
    <row r="274" spans="1:27" ht="15" customHeight="1" x14ac:dyDescent="0.25">
      <c r="A274" s="380"/>
      <c r="B274" s="380"/>
      <c r="C274" s="368"/>
      <c r="D274" s="397"/>
      <c r="E274" s="393"/>
      <c r="F274" s="428"/>
      <c r="G274" s="427"/>
      <c r="H274" s="427"/>
      <c r="I274" s="393"/>
      <c r="J274" s="397"/>
      <c r="K274" s="393"/>
      <c r="L274" s="428"/>
      <c r="M274" s="427"/>
      <c r="Y274" s="346"/>
      <c r="AA274" s="383"/>
    </row>
    <row r="275" spans="1:27" ht="15" customHeight="1" x14ac:dyDescent="0.25">
      <c r="A275" s="381"/>
      <c r="B275" s="381"/>
      <c r="C275" s="368"/>
      <c r="D275" s="398"/>
      <c r="E275" s="393"/>
      <c r="F275" s="426"/>
      <c r="G275" s="427"/>
      <c r="H275" s="427"/>
      <c r="I275" s="393"/>
      <c r="J275" s="398"/>
      <c r="K275" s="393"/>
      <c r="L275" s="426"/>
      <c r="M275" s="427"/>
      <c r="Y275" s="346"/>
      <c r="AA275" s="383"/>
    </row>
    <row r="276" spans="1:27" ht="15" customHeight="1" x14ac:dyDescent="0.25">
      <c r="A276" s="380"/>
      <c r="B276" s="380"/>
      <c r="C276" s="368"/>
      <c r="D276" s="397"/>
      <c r="E276" s="393"/>
      <c r="F276" s="428"/>
      <c r="G276" s="427"/>
      <c r="H276" s="427"/>
      <c r="I276" s="393"/>
      <c r="J276" s="397"/>
      <c r="K276" s="393"/>
      <c r="L276" s="428"/>
      <c r="M276" s="427"/>
      <c r="Y276" s="346"/>
      <c r="AA276" s="383"/>
    </row>
    <row r="277" spans="1:27" ht="15" customHeight="1" x14ac:dyDescent="0.25">
      <c r="A277" s="381"/>
      <c r="B277" s="381"/>
      <c r="C277" s="368"/>
      <c r="D277" s="398"/>
      <c r="E277" s="393"/>
      <c r="F277" s="426"/>
      <c r="G277" s="427"/>
      <c r="H277" s="427"/>
      <c r="I277" s="393"/>
      <c r="J277" s="398"/>
      <c r="K277" s="393"/>
      <c r="L277" s="426"/>
      <c r="M277" s="427"/>
      <c r="Y277" s="346"/>
      <c r="AA277" s="383"/>
    </row>
    <row r="278" spans="1:27" ht="15" customHeight="1" x14ac:dyDescent="0.25">
      <c r="A278" s="380"/>
      <c r="B278" s="380"/>
      <c r="C278" s="368"/>
      <c r="D278" s="397"/>
      <c r="E278" s="393"/>
      <c r="F278" s="428"/>
      <c r="G278" s="427"/>
      <c r="H278" s="427"/>
      <c r="I278" s="393"/>
      <c r="J278" s="397"/>
      <c r="K278" s="393"/>
      <c r="L278" s="428"/>
      <c r="M278" s="427"/>
      <c r="Y278" s="346"/>
      <c r="AA278" s="383"/>
    </row>
    <row r="279" spans="1:27" x14ac:dyDescent="0.25">
      <c r="A279" s="381"/>
      <c r="B279" s="381"/>
      <c r="C279" s="368"/>
      <c r="D279" s="398"/>
      <c r="E279" s="393"/>
      <c r="F279" s="426"/>
      <c r="G279" s="427"/>
      <c r="H279" s="427"/>
      <c r="I279" s="393"/>
      <c r="J279" s="398"/>
      <c r="K279" s="393"/>
      <c r="L279" s="426"/>
      <c r="M279" s="427"/>
      <c r="Y279" s="346"/>
      <c r="AA279" s="383"/>
    </row>
    <row r="280" spans="1:27" ht="15" customHeight="1" x14ac:dyDescent="0.25">
      <c r="A280" s="380"/>
      <c r="B280" s="380"/>
      <c r="C280" s="368"/>
      <c r="D280" s="401"/>
      <c r="E280" s="393"/>
      <c r="F280" s="428"/>
      <c r="G280" s="427"/>
      <c r="H280" s="427"/>
      <c r="I280" s="393"/>
      <c r="J280" s="397"/>
      <c r="K280" s="393"/>
      <c r="L280" s="434"/>
      <c r="M280" s="427"/>
      <c r="Y280" s="346"/>
      <c r="AA280" s="383"/>
    </row>
    <row r="281" spans="1:27" ht="15" customHeight="1" x14ac:dyDescent="0.25">
      <c r="A281" s="381"/>
      <c r="B281" s="381"/>
      <c r="C281" s="368"/>
      <c r="D281" s="398"/>
      <c r="E281" s="393"/>
      <c r="F281" s="426"/>
      <c r="G281" s="427"/>
      <c r="H281" s="427"/>
      <c r="I281" s="393"/>
      <c r="J281" s="398"/>
      <c r="K281" s="393"/>
      <c r="L281" s="426"/>
      <c r="M281" s="427"/>
      <c r="Y281" s="346"/>
      <c r="AA281" s="383"/>
    </row>
    <row r="282" spans="1:27" x14ac:dyDescent="0.25">
      <c r="A282" s="379"/>
      <c r="B282" s="379"/>
      <c r="C282" s="370"/>
      <c r="D282" s="404"/>
      <c r="E282" s="392"/>
      <c r="F282" s="429"/>
      <c r="G282" s="427"/>
      <c r="H282" s="427"/>
      <c r="I282" s="392"/>
      <c r="J282" s="400"/>
      <c r="K282" s="392"/>
      <c r="L282" s="431"/>
      <c r="M282" s="427"/>
      <c r="Y282" s="346"/>
      <c r="AA282" s="383"/>
    </row>
    <row r="283" spans="1:27" x14ac:dyDescent="0.25">
      <c r="A283" s="378"/>
      <c r="B283" s="378"/>
      <c r="C283" s="370"/>
      <c r="D283" s="399"/>
      <c r="E283" s="392"/>
      <c r="F283" s="432"/>
      <c r="G283" s="427"/>
      <c r="H283" s="427"/>
      <c r="I283" s="392"/>
      <c r="J283" s="399"/>
      <c r="K283" s="392"/>
      <c r="L283" s="432"/>
      <c r="M283" s="427"/>
      <c r="Y283" s="346"/>
      <c r="AA283" s="383"/>
    </row>
    <row r="284" spans="1:27" ht="15" customHeight="1" x14ac:dyDescent="0.25">
      <c r="A284" s="380"/>
      <c r="B284" s="380"/>
      <c r="C284" s="368"/>
      <c r="D284" s="397"/>
      <c r="E284" s="393"/>
      <c r="F284" s="434"/>
      <c r="G284" s="427"/>
      <c r="H284" s="427"/>
      <c r="I284" s="393"/>
      <c r="J284" s="397"/>
      <c r="K284" s="393"/>
      <c r="L284" s="434"/>
      <c r="M284" s="427"/>
      <c r="Y284" s="346"/>
      <c r="AA284" s="383"/>
    </row>
    <row r="285" spans="1:27" ht="15" customHeight="1" x14ac:dyDescent="0.25">
      <c r="A285" s="381"/>
      <c r="B285" s="381"/>
      <c r="C285" s="368"/>
      <c r="D285" s="398"/>
      <c r="E285" s="393"/>
      <c r="F285" s="435"/>
      <c r="G285" s="427"/>
      <c r="H285" s="427"/>
      <c r="I285" s="393"/>
      <c r="J285" s="398"/>
      <c r="K285" s="393"/>
      <c r="L285" s="435"/>
      <c r="M285" s="427"/>
      <c r="Y285" s="346"/>
      <c r="AA285" s="383"/>
    </row>
    <row r="286" spans="1:27" ht="15" customHeight="1" x14ac:dyDescent="0.25">
      <c r="A286" s="380"/>
      <c r="B286" s="380"/>
      <c r="C286" s="368"/>
      <c r="D286" s="397"/>
      <c r="E286" s="393"/>
      <c r="F286" s="434"/>
      <c r="G286" s="427"/>
      <c r="H286" s="427"/>
      <c r="I286" s="393"/>
      <c r="J286" s="397"/>
      <c r="K286" s="393"/>
      <c r="L286" s="434"/>
      <c r="M286" s="427"/>
      <c r="Y286" s="346"/>
      <c r="AA286" s="383"/>
    </row>
    <row r="287" spans="1:27" x14ac:dyDescent="0.25">
      <c r="A287" s="378"/>
      <c r="B287" s="378"/>
      <c r="C287" s="370"/>
      <c r="D287" s="399"/>
      <c r="E287" s="392"/>
      <c r="F287" s="430"/>
      <c r="G287" s="427"/>
      <c r="H287" s="427"/>
      <c r="I287" s="392"/>
      <c r="J287" s="399"/>
      <c r="K287" s="392"/>
      <c r="L287" s="430"/>
      <c r="M287" s="427"/>
      <c r="Y287" s="346"/>
      <c r="AA287" s="383"/>
    </row>
    <row r="288" spans="1:27" x14ac:dyDescent="0.25">
      <c r="A288" s="379"/>
      <c r="B288" s="379"/>
      <c r="C288" s="370"/>
      <c r="D288" s="400"/>
      <c r="E288" s="392"/>
      <c r="F288" s="429"/>
      <c r="G288" s="427"/>
      <c r="H288" s="427"/>
      <c r="I288" s="392"/>
      <c r="J288" s="400"/>
      <c r="K288" s="392"/>
      <c r="L288" s="429"/>
      <c r="M288" s="427"/>
      <c r="Y288" s="346"/>
      <c r="AA288" s="383"/>
    </row>
    <row r="289" spans="1:27" ht="15" customHeight="1" x14ac:dyDescent="0.25">
      <c r="A289" s="381"/>
      <c r="B289" s="381"/>
      <c r="C289" s="368"/>
      <c r="D289" s="398"/>
      <c r="E289" s="393"/>
      <c r="F289" s="435"/>
      <c r="G289" s="427"/>
      <c r="H289" s="427"/>
      <c r="I289" s="393"/>
      <c r="J289" s="398"/>
      <c r="K289" s="393"/>
      <c r="L289" s="435"/>
      <c r="M289" s="427"/>
      <c r="Y289" s="346"/>
      <c r="AA289" s="383"/>
    </row>
    <row r="290" spans="1:27" ht="15" customHeight="1" x14ac:dyDescent="0.25">
      <c r="A290" s="380"/>
      <c r="B290" s="380"/>
      <c r="C290" s="368"/>
      <c r="D290" s="397"/>
      <c r="E290" s="393"/>
      <c r="F290" s="434"/>
      <c r="G290" s="427"/>
      <c r="H290" s="427"/>
      <c r="I290" s="393"/>
      <c r="J290" s="397"/>
      <c r="K290" s="393"/>
      <c r="L290" s="434"/>
      <c r="M290" s="427"/>
      <c r="Y290" s="346"/>
      <c r="AA290" s="383"/>
    </row>
    <row r="291" spans="1:27" x14ac:dyDescent="0.25">
      <c r="A291" s="378"/>
      <c r="B291" s="378"/>
      <c r="C291" s="370"/>
      <c r="D291" s="399"/>
      <c r="E291" s="392"/>
      <c r="F291" s="430"/>
      <c r="G291" s="427"/>
      <c r="H291" s="427"/>
      <c r="I291" s="392"/>
      <c r="J291" s="399"/>
      <c r="K291" s="392"/>
      <c r="L291" s="430"/>
      <c r="M291" s="427"/>
      <c r="Y291" s="346"/>
      <c r="AA291" s="383"/>
    </row>
    <row r="292" spans="1:27" x14ac:dyDescent="0.25">
      <c r="A292" s="379"/>
      <c r="B292" s="379"/>
      <c r="C292" s="370"/>
      <c r="D292" s="400"/>
      <c r="E292" s="392"/>
      <c r="F292" s="429"/>
      <c r="G292" s="427"/>
      <c r="H292" s="427"/>
      <c r="I292" s="392"/>
      <c r="J292" s="400"/>
      <c r="K292" s="392"/>
      <c r="L292" s="429"/>
      <c r="M292" s="427"/>
      <c r="Y292" s="346"/>
      <c r="AA292" s="383"/>
    </row>
    <row r="293" spans="1:27" ht="15" customHeight="1" x14ac:dyDescent="0.25">
      <c r="A293" s="381"/>
      <c r="B293" s="381"/>
      <c r="C293" s="368"/>
      <c r="D293" s="398"/>
      <c r="E293" s="393"/>
      <c r="F293" s="426"/>
      <c r="G293" s="427"/>
      <c r="H293" s="427"/>
      <c r="I293" s="393"/>
      <c r="J293" s="398"/>
      <c r="K293" s="393"/>
      <c r="L293" s="426"/>
      <c r="M293" s="427"/>
      <c r="Y293" s="346"/>
      <c r="AA293" s="383"/>
    </row>
    <row r="294" spans="1:27" ht="15" customHeight="1" x14ac:dyDescent="0.25">
      <c r="A294" s="380"/>
      <c r="B294" s="380"/>
      <c r="C294" s="368"/>
      <c r="D294" s="397"/>
      <c r="E294" s="393"/>
      <c r="F294" s="428"/>
      <c r="G294" s="427"/>
      <c r="H294" s="427"/>
      <c r="I294" s="393"/>
      <c r="J294" s="397"/>
      <c r="K294" s="393"/>
      <c r="L294" s="428"/>
      <c r="M294" s="427"/>
      <c r="Y294" s="346"/>
      <c r="AA294" s="383"/>
    </row>
    <row r="295" spans="1:27" ht="15" customHeight="1" x14ac:dyDescent="0.25">
      <c r="A295" s="381"/>
      <c r="B295" s="381"/>
      <c r="C295" s="368"/>
      <c r="D295" s="398"/>
      <c r="E295" s="393"/>
      <c r="F295" s="426"/>
      <c r="G295" s="427"/>
      <c r="H295" s="427"/>
      <c r="I295" s="393"/>
      <c r="J295" s="398"/>
      <c r="K295" s="393"/>
      <c r="L295" s="426"/>
      <c r="M295" s="427"/>
      <c r="Y295" s="346"/>
      <c r="AA295" s="383"/>
    </row>
    <row r="296" spans="1:27" ht="15" customHeight="1" x14ac:dyDescent="0.25">
      <c r="A296" s="380"/>
      <c r="B296" s="380"/>
      <c r="C296" s="368"/>
      <c r="D296" s="397"/>
      <c r="E296" s="393"/>
      <c r="F296" s="428"/>
      <c r="G296" s="427"/>
      <c r="H296" s="427"/>
      <c r="I296" s="393"/>
      <c r="J296" s="397"/>
      <c r="K296" s="393"/>
      <c r="L296" s="428"/>
      <c r="M296" s="427"/>
      <c r="Y296" s="346"/>
      <c r="AA296" s="383"/>
    </row>
    <row r="297" spans="1:27" ht="15" customHeight="1" x14ac:dyDescent="0.25">
      <c r="A297" s="381"/>
      <c r="B297" s="381"/>
      <c r="C297" s="368"/>
      <c r="D297" s="398"/>
      <c r="E297" s="393"/>
      <c r="F297" s="426"/>
      <c r="G297" s="427"/>
      <c r="H297" s="427"/>
      <c r="I297" s="393"/>
      <c r="J297" s="398"/>
      <c r="K297" s="393"/>
      <c r="L297" s="435"/>
      <c r="M297" s="427"/>
      <c r="Y297" s="346"/>
      <c r="AA297" s="383"/>
    </row>
    <row r="298" spans="1:27" ht="15" customHeight="1" x14ac:dyDescent="0.25">
      <c r="A298" s="380"/>
      <c r="B298" s="380"/>
      <c r="C298" s="368"/>
      <c r="D298" s="397"/>
      <c r="E298" s="393"/>
      <c r="F298" s="428"/>
      <c r="G298" s="427"/>
      <c r="H298" s="427"/>
      <c r="I298" s="393"/>
      <c r="J298" s="397"/>
      <c r="K298" s="393"/>
      <c r="L298" s="428"/>
      <c r="M298" s="427"/>
      <c r="Y298" s="346"/>
      <c r="AA298" s="383"/>
    </row>
    <row r="299" spans="1:27" ht="15" customHeight="1" x14ac:dyDescent="0.25">
      <c r="A299" s="381"/>
      <c r="B299" s="381"/>
      <c r="C299" s="368"/>
      <c r="D299" s="398"/>
      <c r="E299" s="393"/>
      <c r="F299" s="426"/>
      <c r="G299" s="427"/>
      <c r="H299" s="427"/>
      <c r="I299" s="393"/>
      <c r="J299" s="398"/>
      <c r="K299" s="393"/>
      <c r="L299" s="426"/>
      <c r="M299" s="427"/>
      <c r="Y299" s="346"/>
      <c r="AA299" s="383"/>
    </row>
    <row r="300" spans="1:27" ht="15" customHeight="1" x14ac:dyDescent="0.25">
      <c r="A300" s="380"/>
      <c r="B300" s="380"/>
      <c r="C300" s="368"/>
      <c r="D300" s="397"/>
      <c r="E300" s="393"/>
      <c r="F300" s="428"/>
      <c r="G300" s="427"/>
      <c r="H300" s="427"/>
      <c r="I300" s="393"/>
      <c r="J300" s="397"/>
      <c r="K300" s="393"/>
      <c r="L300" s="428"/>
      <c r="M300" s="427"/>
      <c r="Y300" s="346"/>
      <c r="AA300" s="383"/>
    </row>
    <row r="301" spans="1:27" x14ac:dyDescent="0.25">
      <c r="A301" s="381"/>
      <c r="B301" s="381"/>
      <c r="C301" s="368"/>
      <c r="D301" s="398"/>
      <c r="E301" s="393"/>
      <c r="F301" s="426"/>
      <c r="G301" s="427"/>
      <c r="H301" s="427"/>
      <c r="I301" s="393"/>
      <c r="J301" s="398"/>
      <c r="K301" s="393"/>
      <c r="L301" s="426"/>
      <c r="M301" s="427"/>
      <c r="Y301" s="346"/>
      <c r="AA301" s="383"/>
    </row>
    <row r="302" spans="1:27" x14ac:dyDescent="0.25">
      <c r="A302" s="380"/>
      <c r="B302" s="380"/>
      <c r="C302" s="368"/>
      <c r="D302" s="397"/>
      <c r="E302" s="393"/>
      <c r="F302" s="428"/>
      <c r="G302" s="427"/>
      <c r="H302" s="427"/>
      <c r="I302" s="393"/>
      <c r="J302" s="397"/>
      <c r="K302" s="393"/>
      <c r="L302" s="428"/>
      <c r="M302" s="427"/>
      <c r="Y302" s="346"/>
      <c r="AA302" s="383"/>
    </row>
    <row r="303" spans="1:27" x14ac:dyDescent="0.25">
      <c r="A303" s="381"/>
      <c r="B303" s="381"/>
      <c r="C303" s="368"/>
      <c r="D303" s="398"/>
      <c r="E303" s="393"/>
      <c r="F303" s="426"/>
      <c r="G303" s="427"/>
      <c r="H303" s="427"/>
      <c r="I303" s="393"/>
      <c r="J303" s="398"/>
      <c r="K303" s="393"/>
      <c r="L303" s="426"/>
      <c r="M303" s="427"/>
      <c r="Y303" s="346"/>
      <c r="AA303" s="383"/>
    </row>
    <row r="304" spans="1:27" x14ac:dyDescent="0.25">
      <c r="A304" s="380"/>
      <c r="B304" s="380"/>
      <c r="C304" s="368"/>
      <c r="D304" s="397"/>
      <c r="E304" s="393"/>
      <c r="F304" s="428"/>
      <c r="G304" s="427"/>
      <c r="H304" s="427"/>
      <c r="I304" s="393"/>
      <c r="J304" s="397"/>
      <c r="K304" s="393"/>
      <c r="L304" s="428"/>
      <c r="M304" s="427"/>
      <c r="Y304" s="346"/>
      <c r="AA304" s="383"/>
    </row>
    <row r="305" spans="1:27" x14ac:dyDescent="0.25">
      <c r="A305" s="378"/>
      <c r="B305" s="378"/>
      <c r="C305" s="370"/>
      <c r="D305" s="399"/>
      <c r="E305" s="392"/>
      <c r="F305" s="432"/>
      <c r="G305" s="427"/>
      <c r="H305" s="427"/>
      <c r="I305" s="392"/>
      <c r="J305" s="399"/>
      <c r="K305" s="392"/>
      <c r="L305" s="430"/>
      <c r="M305" s="427"/>
      <c r="Y305" s="346"/>
      <c r="AA305" s="383"/>
    </row>
    <row r="306" spans="1:27" x14ac:dyDescent="0.25">
      <c r="A306" s="379"/>
      <c r="B306" s="379"/>
      <c r="C306" s="370"/>
      <c r="D306" s="400"/>
      <c r="E306" s="392"/>
      <c r="F306" s="429"/>
      <c r="G306" s="427"/>
      <c r="H306" s="427"/>
      <c r="I306" s="392"/>
      <c r="J306" s="400"/>
      <c r="K306" s="392"/>
      <c r="L306" s="429"/>
      <c r="M306" s="427"/>
      <c r="Y306" s="346"/>
      <c r="AA306" s="383"/>
    </row>
    <row r="307" spans="1:27" x14ac:dyDescent="0.25">
      <c r="A307" s="381"/>
      <c r="B307" s="381"/>
      <c r="C307" s="368"/>
      <c r="D307" s="398"/>
      <c r="E307" s="393"/>
      <c r="F307" s="426"/>
      <c r="G307" s="427"/>
      <c r="H307" s="427"/>
      <c r="I307" s="393"/>
      <c r="J307" s="398"/>
      <c r="K307" s="393"/>
      <c r="L307" s="426"/>
      <c r="M307" s="427"/>
      <c r="Y307" s="346"/>
      <c r="AA307" s="383"/>
    </row>
    <row r="308" spans="1:27" x14ac:dyDescent="0.25">
      <c r="A308" s="380"/>
      <c r="B308" s="380"/>
      <c r="C308" s="368"/>
      <c r="D308" s="397"/>
      <c r="E308" s="393"/>
      <c r="F308" s="428"/>
      <c r="G308" s="427"/>
      <c r="H308" s="427"/>
      <c r="I308" s="393"/>
      <c r="J308" s="397"/>
      <c r="K308" s="393"/>
      <c r="L308" s="428"/>
      <c r="M308" s="427"/>
      <c r="Y308" s="346"/>
      <c r="AA308" s="383"/>
    </row>
    <row r="309" spans="1:27" x14ac:dyDescent="0.25">
      <c r="A309" s="378"/>
      <c r="B309" s="378"/>
      <c r="C309" s="370"/>
      <c r="D309" s="399"/>
      <c r="E309" s="392"/>
      <c r="F309" s="432"/>
      <c r="G309" s="427"/>
      <c r="H309" s="427"/>
      <c r="I309" s="392"/>
      <c r="J309" s="399"/>
      <c r="K309" s="392"/>
      <c r="L309" s="432"/>
      <c r="M309" s="427"/>
      <c r="Y309" s="346"/>
      <c r="AA309" s="383"/>
    </row>
    <row r="310" spans="1:27" x14ac:dyDescent="0.25">
      <c r="A310" s="379"/>
      <c r="B310" s="379"/>
      <c r="C310" s="370"/>
      <c r="D310" s="400"/>
      <c r="E310" s="392"/>
      <c r="F310" s="431"/>
      <c r="G310" s="427"/>
      <c r="H310" s="427"/>
      <c r="I310" s="392"/>
      <c r="J310" s="400"/>
      <c r="K310" s="392"/>
      <c r="L310" s="431"/>
      <c r="M310" s="427"/>
      <c r="Y310" s="346"/>
      <c r="AA310" s="383"/>
    </row>
    <row r="311" spans="1:27" x14ac:dyDescent="0.25">
      <c r="A311" s="378"/>
      <c r="B311" s="378"/>
      <c r="C311" s="370"/>
      <c r="D311" s="399"/>
      <c r="E311" s="392"/>
      <c r="F311" s="432"/>
      <c r="G311" s="427"/>
      <c r="H311" s="427"/>
      <c r="I311" s="392"/>
      <c r="J311" s="399"/>
      <c r="K311" s="392"/>
      <c r="L311" s="432"/>
      <c r="M311" s="427"/>
      <c r="Y311" s="346"/>
      <c r="AA311" s="383"/>
    </row>
    <row r="312" spans="1:27" x14ac:dyDescent="0.25">
      <c r="A312" s="379"/>
      <c r="B312" s="379"/>
      <c r="C312" s="370"/>
      <c r="D312" s="400"/>
      <c r="E312" s="392"/>
      <c r="F312" s="429"/>
      <c r="G312" s="427"/>
      <c r="H312" s="427"/>
      <c r="I312" s="392"/>
      <c r="J312" s="400"/>
      <c r="K312" s="392"/>
      <c r="L312" s="429"/>
      <c r="M312" s="427"/>
      <c r="Y312" s="346"/>
      <c r="AA312" s="383"/>
    </row>
    <row r="313" spans="1:27" x14ac:dyDescent="0.25">
      <c r="A313" s="381"/>
      <c r="B313" s="381"/>
      <c r="C313" s="368"/>
      <c r="D313" s="398"/>
      <c r="E313" s="393"/>
      <c r="F313" s="426"/>
      <c r="G313" s="427"/>
      <c r="H313" s="427"/>
      <c r="I313" s="393"/>
      <c r="J313" s="398"/>
      <c r="K313" s="393"/>
      <c r="L313" s="426"/>
      <c r="M313" s="427"/>
      <c r="Y313" s="346"/>
      <c r="AA313" s="383"/>
    </row>
    <row r="314" spans="1:27" x14ac:dyDescent="0.25">
      <c r="A314" s="380"/>
      <c r="B314" s="380"/>
      <c r="C314" s="368"/>
      <c r="D314" s="397"/>
      <c r="E314" s="393"/>
      <c r="F314" s="428"/>
      <c r="G314" s="427"/>
      <c r="H314" s="427"/>
      <c r="I314" s="393"/>
      <c r="J314" s="397"/>
      <c r="K314" s="393"/>
      <c r="L314" s="428"/>
      <c r="M314" s="427"/>
      <c r="Y314" s="346"/>
      <c r="AA314" s="383"/>
    </row>
    <row r="315" spans="1:27" x14ac:dyDescent="0.25">
      <c r="A315" s="381"/>
      <c r="B315" s="381"/>
      <c r="C315" s="368"/>
      <c r="D315" s="398"/>
      <c r="E315" s="393"/>
      <c r="F315" s="426"/>
      <c r="G315" s="427"/>
      <c r="H315" s="427"/>
      <c r="I315" s="393"/>
      <c r="J315" s="398"/>
      <c r="K315" s="393"/>
      <c r="L315" s="426"/>
      <c r="M315" s="427"/>
      <c r="Y315" s="346"/>
      <c r="AA315" s="383"/>
    </row>
    <row r="316" spans="1:27" x14ac:dyDescent="0.25">
      <c r="A316" s="380"/>
      <c r="B316" s="380"/>
      <c r="C316" s="368"/>
      <c r="D316" s="397"/>
      <c r="E316" s="393"/>
      <c r="F316" s="428"/>
      <c r="G316" s="427"/>
      <c r="H316" s="427"/>
      <c r="I316" s="393"/>
      <c r="J316" s="397"/>
      <c r="K316" s="393"/>
      <c r="L316" s="428"/>
      <c r="M316" s="427"/>
      <c r="Y316" s="346"/>
      <c r="AA316" s="383"/>
    </row>
    <row r="317" spans="1:27" x14ac:dyDescent="0.25">
      <c r="A317" s="381"/>
      <c r="B317" s="381"/>
      <c r="C317" s="368"/>
      <c r="D317" s="398"/>
      <c r="E317" s="393"/>
      <c r="F317" s="426"/>
      <c r="G317" s="427"/>
      <c r="H317" s="427"/>
      <c r="I317" s="393"/>
      <c r="J317" s="398"/>
      <c r="K317" s="393"/>
      <c r="L317" s="426"/>
      <c r="M317" s="427"/>
      <c r="Y317" s="346"/>
      <c r="AA317" s="383"/>
    </row>
    <row r="318" spans="1:27" x14ac:dyDescent="0.25">
      <c r="A318" s="380"/>
      <c r="B318" s="380"/>
      <c r="C318" s="368"/>
      <c r="D318" s="397"/>
      <c r="E318" s="393"/>
      <c r="F318" s="428"/>
      <c r="G318" s="427"/>
      <c r="H318" s="427"/>
      <c r="I318" s="393"/>
      <c r="J318" s="397"/>
      <c r="K318" s="393"/>
      <c r="L318" s="428"/>
      <c r="M318" s="427"/>
      <c r="Y318" s="346"/>
      <c r="AA318" s="383"/>
    </row>
    <row r="319" spans="1:27" x14ac:dyDescent="0.25">
      <c r="A319" s="381"/>
      <c r="B319" s="381"/>
      <c r="C319" s="368"/>
      <c r="D319" s="398"/>
      <c r="E319" s="393"/>
      <c r="F319" s="426"/>
      <c r="G319" s="427"/>
      <c r="H319" s="427"/>
      <c r="I319" s="393"/>
      <c r="J319" s="398"/>
      <c r="K319" s="393"/>
      <c r="L319" s="426"/>
      <c r="M319" s="427"/>
      <c r="Y319" s="346"/>
      <c r="AA319" s="383"/>
    </row>
    <row r="320" spans="1:27" x14ac:dyDescent="0.25">
      <c r="A320" s="380"/>
      <c r="B320" s="380"/>
      <c r="C320" s="368"/>
      <c r="D320" s="397"/>
      <c r="E320" s="393"/>
      <c r="F320" s="428"/>
      <c r="G320" s="427"/>
      <c r="H320" s="427"/>
      <c r="I320" s="393"/>
      <c r="J320" s="397"/>
      <c r="K320" s="393"/>
      <c r="L320" s="428"/>
      <c r="M320" s="427"/>
      <c r="Y320" s="346"/>
      <c r="AA320" s="383"/>
    </row>
    <row r="321" spans="1:27" x14ac:dyDescent="0.25">
      <c r="A321" s="381"/>
      <c r="B321" s="381"/>
      <c r="C321" s="368"/>
      <c r="D321" s="398"/>
      <c r="E321" s="393"/>
      <c r="F321" s="426"/>
      <c r="G321" s="427"/>
      <c r="H321" s="427"/>
      <c r="I321" s="393"/>
      <c r="J321" s="398"/>
      <c r="K321" s="393"/>
      <c r="L321" s="426"/>
      <c r="M321" s="427"/>
      <c r="Y321" s="346"/>
      <c r="AA321" s="383"/>
    </row>
    <row r="322" spans="1:27" x14ac:dyDescent="0.25">
      <c r="A322" s="380"/>
      <c r="B322" s="380"/>
      <c r="C322" s="368"/>
      <c r="D322" s="397"/>
      <c r="E322" s="393"/>
      <c r="F322" s="428"/>
      <c r="G322" s="427"/>
      <c r="H322" s="427"/>
      <c r="I322" s="393"/>
      <c r="J322" s="397"/>
      <c r="K322" s="393"/>
      <c r="L322" s="428"/>
      <c r="M322" s="427"/>
      <c r="Y322" s="346"/>
      <c r="AA322" s="383"/>
    </row>
    <row r="323" spans="1:27" x14ac:dyDescent="0.25">
      <c r="A323" s="378"/>
      <c r="B323" s="378"/>
      <c r="C323" s="370"/>
      <c r="D323" s="399"/>
      <c r="E323" s="392"/>
      <c r="F323" s="432"/>
      <c r="G323" s="427"/>
      <c r="H323" s="427"/>
      <c r="I323" s="392"/>
      <c r="J323" s="399"/>
      <c r="K323" s="392"/>
      <c r="L323" s="432"/>
      <c r="M323" s="427"/>
      <c r="Y323" s="346"/>
      <c r="AA323" s="383"/>
    </row>
    <row r="324" spans="1:27" x14ac:dyDescent="0.25">
      <c r="A324" s="379"/>
      <c r="B324" s="379"/>
      <c r="C324" s="370"/>
      <c r="D324" s="400"/>
      <c r="E324" s="392"/>
      <c r="F324" s="429"/>
      <c r="G324" s="427"/>
      <c r="H324" s="427"/>
      <c r="I324" s="392"/>
      <c r="J324" s="400"/>
      <c r="K324" s="392"/>
      <c r="L324" s="429"/>
      <c r="M324" s="427"/>
      <c r="Y324" s="346"/>
      <c r="AA324" s="383"/>
    </row>
    <row r="325" spans="1:27" x14ac:dyDescent="0.25">
      <c r="A325" s="381"/>
      <c r="B325" s="381"/>
      <c r="C325" s="368"/>
      <c r="D325" s="398"/>
      <c r="E325" s="393"/>
      <c r="F325" s="426"/>
      <c r="G325" s="427"/>
      <c r="H325" s="427"/>
      <c r="I325" s="393"/>
      <c r="J325" s="398"/>
      <c r="K325" s="393"/>
      <c r="L325" s="426"/>
      <c r="M325" s="427"/>
      <c r="Y325" s="346"/>
      <c r="AA325" s="383"/>
    </row>
    <row r="326" spans="1:27" x14ac:dyDescent="0.25">
      <c r="A326" s="380"/>
      <c r="B326" s="380"/>
      <c r="C326" s="368"/>
      <c r="D326" s="397"/>
      <c r="E326" s="393"/>
      <c r="F326" s="428"/>
      <c r="G326" s="427"/>
      <c r="H326" s="427"/>
      <c r="I326" s="393"/>
      <c r="J326" s="397"/>
      <c r="K326" s="393"/>
      <c r="L326" s="428"/>
      <c r="M326" s="427"/>
      <c r="Y326" s="346"/>
      <c r="AA326" s="383"/>
    </row>
    <row r="327" spans="1:27" x14ac:dyDescent="0.25">
      <c r="A327" s="381"/>
      <c r="B327" s="381"/>
      <c r="C327" s="368"/>
      <c r="D327" s="398"/>
      <c r="E327" s="393"/>
      <c r="F327" s="426"/>
      <c r="G327" s="427"/>
      <c r="H327" s="427"/>
      <c r="I327" s="393"/>
      <c r="J327" s="398"/>
      <c r="K327" s="393"/>
      <c r="L327" s="426"/>
      <c r="M327" s="427"/>
      <c r="Y327" s="346"/>
      <c r="AA327" s="383"/>
    </row>
    <row r="328" spans="1:27" x14ac:dyDescent="0.25">
      <c r="A328" s="379"/>
      <c r="B328" s="379"/>
      <c r="C328" s="370"/>
      <c r="D328" s="400"/>
      <c r="E328" s="392"/>
      <c r="F328" s="429"/>
      <c r="G328" s="427"/>
      <c r="H328" s="427"/>
      <c r="I328" s="392"/>
      <c r="J328" s="400"/>
      <c r="K328" s="392"/>
      <c r="L328" s="429"/>
      <c r="M328" s="427"/>
      <c r="Y328" s="346"/>
      <c r="AA328" s="383"/>
    </row>
    <row r="329" spans="1:27" x14ac:dyDescent="0.25">
      <c r="A329" s="378"/>
      <c r="B329" s="378"/>
      <c r="C329" s="370"/>
      <c r="D329" s="399"/>
      <c r="E329" s="392"/>
      <c r="F329" s="432"/>
      <c r="G329" s="427"/>
      <c r="H329" s="427"/>
      <c r="I329" s="392"/>
      <c r="J329" s="399"/>
      <c r="K329" s="392"/>
      <c r="L329" s="432"/>
      <c r="M329" s="427"/>
      <c r="Y329" s="346"/>
      <c r="AA329" s="383"/>
    </row>
    <row r="330" spans="1:27" x14ac:dyDescent="0.25">
      <c r="A330" s="379"/>
      <c r="B330" s="379"/>
      <c r="C330" s="370"/>
      <c r="D330" s="400"/>
      <c r="E330" s="392"/>
      <c r="F330" s="429"/>
      <c r="G330" s="427"/>
      <c r="H330" s="427"/>
      <c r="I330" s="392"/>
      <c r="J330" s="400"/>
      <c r="K330" s="392"/>
      <c r="L330" s="429"/>
      <c r="M330" s="427"/>
      <c r="Y330" s="346"/>
      <c r="AA330" s="383"/>
    </row>
    <row r="331" spans="1:27" x14ac:dyDescent="0.25">
      <c r="A331" s="381"/>
      <c r="B331" s="381"/>
      <c r="C331" s="368"/>
      <c r="D331" s="398"/>
      <c r="E331" s="393"/>
      <c r="F331" s="426"/>
      <c r="G331" s="427"/>
      <c r="H331" s="427"/>
      <c r="I331" s="393"/>
      <c r="J331" s="398"/>
      <c r="K331" s="393"/>
      <c r="L331" s="426"/>
      <c r="M331" s="427"/>
      <c r="Y331" s="346"/>
      <c r="AA331" s="383"/>
    </row>
    <row r="332" spans="1:27" ht="15" customHeight="1" x14ac:dyDescent="0.25">
      <c r="A332" s="380"/>
      <c r="B332" s="380"/>
      <c r="C332" s="368"/>
      <c r="D332" s="401"/>
      <c r="E332" s="393"/>
      <c r="F332" s="428"/>
      <c r="G332" s="427"/>
      <c r="H332" s="427"/>
      <c r="I332" s="393"/>
      <c r="J332" s="397"/>
      <c r="K332" s="393"/>
      <c r="L332" s="434"/>
      <c r="M332" s="427"/>
      <c r="Y332" s="346"/>
      <c r="AA332" s="383"/>
    </row>
    <row r="333" spans="1:27" x14ac:dyDescent="0.25">
      <c r="A333" s="381"/>
      <c r="B333" s="381"/>
      <c r="C333" s="368"/>
      <c r="D333" s="398"/>
      <c r="E333" s="393"/>
      <c r="F333" s="426"/>
      <c r="G333" s="427"/>
      <c r="H333" s="427"/>
      <c r="I333" s="393"/>
      <c r="J333" s="398"/>
      <c r="K333" s="393"/>
      <c r="L333" s="426"/>
      <c r="M333" s="427"/>
      <c r="Y333" s="346"/>
      <c r="AA333" s="383"/>
    </row>
    <row r="334" spans="1:27" x14ac:dyDescent="0.25">
      <c r="A334" s="380"/>
      <c r="B334" s="380"/>
      <c r="C334" s="368"/>
      <c r="D334" s="397"/>
      <c r="E334" s="393"/>
      <c r="F334" s="428"/>
      <c r="G334" s="427"/>
      <c r="H334" s="427"/>
      <c r="I334" s="393"/>
      <c r="J334" s="397"/>
      <c r="K334" s="393"/>
      <c r="L334" s="428"/>
      <c r="M334" s="427"/>
      <c r="Y334" s="346"/>
      <c r="AA334" s="383"/>
    </row>
    <row r="335" spans="1:27" x14ac:dyDescent="0.25">
      <c r="A335" s="381"/>
      <c r="B335" s="381"/>
      <c r="C335" s="368"/>
      <c r="D335" s="398"/>
      <c r="E335" s="393"/>
      <c r="F335" s="426"/>
      <c r="G335" s="427"/>
      <c r="H335" s="427"/>
      <c r="I335" s="393"/>
      <c r="J335" s="398"/>
      <c r="K335" s="393"/>
      <c r="L335" s="426"/>
      <c r="M335" s="427"/>
      <c r="Y335" s="346"/>
      <c r="AA335" s="383"/>
    </row>
    <row r="336" spans="1:27" ht="15" customHeight="1" x14ac:dyDescent="0.25">
      <c r="A336" s="380"/>
      <c r="B336" s="380"/>
      <c r="C336" s="368"/>
      <c r="D336" s="397"/>
      <c r="E336" s="393"/>
      <c r="F336" s="434"/>
      <c r="G336" s="427"/>
      <c r="H336" s="427"/>
      <c r="I336" s="393"/>
      <c r="J336" s="401"/>
      <c r="K336" s="393"/>
      <c r="L336" s="428"/>
      <c r="M336" s="427"/>
      <c r="Y336" s="346"/>
      <c r="AA336" s="383"/>
    </row>
    <row r="337" spans="1:27" x14ac:dyDescent="0.25">
      <c r="A337" s="381"/>
      <c r="B337" s="381"/>
      <c r="C337" s="368"/>
      <c r="D337" s="398"/>
      <c r="E337" s="393"/>
      <c r="F337" s="426"/>
      <c r="G337" s="427"/>
      <c r="H337" s="427"/>
      <c r="I337" s="393"/>
      <c r="J337" s="398"/>
      <c r="K337" s="393"/>
      <c r="L337" s="426"/>
      <c r="M337" s="427"/>
      <c r="Y337" s="346"/>
      <c r="AA337" s="383"/>
    </row>
    <row r="338" spans="1:27" x14ac:dyDescent="0.25">
      <c r="A338" s="380"/>
      <c r="B338" s="380"/>
      <c r="C338" s="368"/>
      <c r="D338" s="397"/>
      <c r="E338" s="393"/>
      <c r="F338" s="428"/>
      <c r="G338" s="427"/>
      <c r="H338" s="427"/>
      <c r="I338" s="393"/>
      <c r="J338" s="397"/>
      <c r="K338" s="393"/>
      <c r="L338" s="428"/>
      <c r="M338" s="427"/>
      <c r="Y338" s="346"/>
      <c r="AA338" s="383"/>
    </row>
    <row r="339" spans="1:27" x14ac:dyDescent="0.25">
      <c r="A339" s="381"/>
      <c r="B339" s="381"/>
      <c r="C339" s="368"/>
      <c r="D339" s="398"/>
      <c r="E339" s="393"/>
      <c r="F339" s="426"/>
      <c r="G339" s="427"/>
      <c r="H339" s="427"/>
      <c r="I339" s="393"/>
      <c r="J339" s="398"/>
      <c r="K339" s="393"/>
      <c r="L339" s="426"/>
      <c r="M339" s="427"/>
      <c r="Y339" s="346"/>
      <c r="AA339" s="383"/>
    </row>
    <row r="340" spans="1:27" ht="15" customHeight="1" x14ac:dyDescent="0.25">
      <c r="A340" s="380"/>
      <c r="B340" s="380"/>
      <c r="C340" s="368"/>
      <c r="D340" s="397"/>
      <c r="E340" s="393"/>
      <c r="F340" s="434"/>
      <c r="G340" s="427"/>
      <c r="H340" s="427"/>
      <c r="I340" s="393"/>
      <c r="J340" s="401"/>
      <c r="K340" s="393"/>
      <c r="L340" s="428"/>
      <c r="M340" s="427"/>
      <c r="Y340" s="346"/>
      <c r="AA340" s="383"/>
    </row>
    <row r="341" spans="1:27" x14ac:dyDescent="0.25">
      <c r="A341" s="381"/>
      <c r="B341" s="381"/>
      <c r="C341" s="368"/>
      <c r="D341" s="398"/>
      <c r="E341" s="393"/>
      <c r="F341" s="426"/>
      <c r="G341" s="427"/>
      <c r="H341" s="427"/>
      <c r="I341" s="393"/>
      <c r="J341" s="398"/>
      <c r="K341" s="393"/>
      <c r="L341" s="426"/>
      <c r="M341" s="427"/>
      <c r="Y341" s="346"/>
      <c r="AA341" s="383"/>
    </row>
    <row r="342" spans="1:27" x14ac:dyDescent="0.25">
      <c r="A342" s="380"/>
      <c r="B342" s="380"/>
      <c r="C342" s="368"/>
      <c r="D342" s="397"/>
      <c r="E342" s="393"/>
      <c r="F342" s="428"/>
      <c r="G342" s="427"/>
      <c r="H342" s="427"/>
      <c r="I342" s="393"/>
      <c r="J342" s="397"/>
      <c r="K342" s="393"/>
      <c r="L342" s="428"/>
      <c r="M342" s="427"/>
      <c r="Y342" s="346"/>
      <c r="AA342" s="383"/>
    </row>
    <row r="343" spans="1:27" ht="15" customHeight="1" x14ac:dyDescent="0.25">
      <c r="A343" s="381"/>
      <c r="B343" s="381"/>
      <c r="C343" s="368"/>
      <c r="D343" s="403"/>
      <c r="E343" s="393"/>
      <c r="F343" s="426"/>
      <c r="G343" s="427"/>
      <c r="H343" s="427"/>
      <c r="I343" s="393"/>
      <c r="J343" s="403"/>
      <c r="K343" s="393"/>
      <c r="L343" s="426"/>
      <c r="M343" s="427"/>
      <c r="Y343" s="346"/>
      <c r="AA343" s="383"/>
    </row>
    <row r="344" spans="1:27" x14ac:dyDescent="0.25">
      <c r="A344" s="380"/>
      <c r="B344" s="380"/>
      <c r="C344" s="368"/>
      <c r="D344" s="397"/>
      <c r="E344" s="393"/>
      <c r="F344" s="428"/>
      <c r="G344" s="427"/>
      <c r="H344" s="427"/>
      <c r="I344" s="393"/>
      <c r="J344" s="397"/>
      <c r="K344" s="393"/>
      <c r="L344" s="428"/>
      <c r="M344" s="427"/>
      <c r="Y344" s="346"/>
      <c r="AA344" s="383"/>
    </row>
    <row r="345" spans="1:27" x14ac:dyDescent="0.25">
      <c r="A345" s="381"/>
      <c r="B345" s="381"/>
      <c r="C345" s="368"/>
      <c r="D345" s="398"/>
      <c r="E345" s="393"/>
      <c r="F345" s="426"/>
      <c r="G345" s="427"/>
      <c r="H345" s="427"/>
      <c r="I345" s="393"/>
      <c r="J345" s="398"/>
      <c r="K345" s="393"/>
      <c r="L345" s="426"/>
      <c r="M345" s="427"/>
      <c r="Y345" s="346"/>
      <c r="AA345" s="383"/>
    </row>
    <row r="346" spans="1:27" x14ac:dyDescent="0.25">
      <c r="A346" s="380"/>
      <c r="B346" s="380"/>
      <c r="C346" s="368"/>
      <c r="D346" s="397"/>
      <c r="E346" s="393"/>
      <c r="F346" s="428"/>
      <c r="G346" s="427"/>
      <c r="H346" s="427"/>
      <c r="I346" s="393"/>
      <c r="J346" s="397"/>
      <c r="K346" s="393"/>
      <c r="L346" s="428"/>
      <c r="M346" s="427"/>
      <c r="Y346" s="346"/>
      <c r="AA346" s="383"/>
    </row>
    <row r="347" spans="1:27" x14ac:dyDescent="0.25">
      <c r="A347" s="381"/>
      <c r="B347" s="381"/>
      <c r="C347" s="368"/>
      <c r="D347" s="398"/>
      <c r="E347" s="393"/>
      <c r="F347" s="426"/>
      <c r="G347" s="427"/>
      <c r="H347" s="427"/>
      <c r="I347" s="393"/>
      <c r="J347" s="398"/>
      <c r="K347" s="393"/>
      <c r="L347" s="426"/>
      <c r="M347" s="427"/>
      <c r="Y347" s="346"/>
      <c r="AA347" s="383"/>
    </row>
    <row r="348" spans="1:27" x14ac:dyDescent="0.25">
      <c r="A348" s="380"/>
      <c r="B348" s="380"/>
      <c r="C348" s="368"/>
      <c r="D348" s="397"/>
      <c r="E348" s="393"/>
      <c r="F348" s="428"/>
      <c r="G348" s="427"/>
      <c r="H348" s="427"/>
      <c r="I348" s="393"/>
      <c r="J348" s="397"/>
      <c r="K348" s="393"/>
      <c r="L348" s="428"/>
      <c r="M348" s="427"/>
      <c r="Y348" s="346"/>
      <c r="AA348" s="383"/>
    </row>
    <row r="349" spans="1:27" ht="15" customHeight="1" x14ac:dyDescent="0.25">
      <c r="A349" s="381"/>
      <c r="B349" s="381"/>
      <c r="C349" s="368"/>
      <c r="D349" s="403"/>
      <c r="E349" s="393"/>
      <c r="F349" s="426"/>
      <c r="G349" s="427"/>
      <c r="H349" s="427"/>
      <c r="I349" s="393"/>
      <c r="J349" s="403"/>
      <c r="K349" s="393"/>
      <c r="L349" s="426"/>
      <c r="M349" s="427"/>
      <c r="Y349" s="346"/>
      <c r="AA349" s="383"/>
    </row>
    <row r="350" spans="1:27" x14ac:dyDescent="0.25">
      <c r="A350" s="380"/>
      <c r="B350" s="380"/>
      <c r="C350" s="368"/>
      <c r="D350" s="397"/>
      <c r="E350" s="393"/>
      <c r="F350" s="428"/>
      <c r="G350" s="427"/>
      <c r="H350" s="427"/>
      <c r="I350" s="393"/>
      <c r="J350" s="397"/>
      <c r="K350" s="393"/>
      <c r="L350" s="428"/>
      <c r="M350" s="427"/>
      <c r="Y350" s="346"/>
      <c r="AA350" s="383"/>
    </row>
    <row r="351" spans="1:27" x14ac:dyDescent="0.25">
      <c r="A351" s="381"/>
      <c r="B351" s="381"/>
      <c r="C351" s="368"/>
      <c r="D351" s="398"/>
      <c r="E351" s="393"/>
      <c r="F351" s="426"/>
      <c r="G351" s="427"/>
      <c r="H351" s="427"/>
      <c r="I351" s="393"/>
      <c r="J351" s="398"/>
      <c r="K351" s="393"/>
      <c r="L351" s="426"/>
      <c r="M351" s="427"/>
      <c r="Y351" s="346"/>
      <c r="AA351" s="383"/>
    </row>
    <row r="352" spans="1:27" x14ac:dyDescent="0.25">
      <c r="A352" s="379"/>
      <c r="B352" s="379"/>
      <c r="C352" s="370"/>
      <c r="D352" s="400"/>
      <c r="E352" s="392"/>
      <c r="F352" s="431"/>
      <c r="G352" s="427"/>
      <c r="H352" s="427"/>
      <c r="I352" s="392"/>
      <c r="J352" s="400"/>
      <c r="K352" s="392"/>
      <c r="L352" s="431"/>
      <c r="M352" s="427"/>
      <c r="Y352" s="346"/>
      <c r="AA352" s="383"/>
    </row>
    <row r="353" spans="1:30" x14ac:dyDescent="0.25">
      <c r="A353" s="378"/>
      <c r="B353" s="378"/>
      <c r="C353" s="370"/>
      <c r="D353" s="399"/>
      <c r="E353" s="392"/>
      <c r="F353" s="432"/>
      <c r="G353" s="427"/>
      <c r="H353" s="427"/>
      <c r="I353" s="392"/>
      <c r="J353" s="399"/>
      <c r="K353" s="392"/>
      <c r="L353" s="432"/>
      <c r="M353" s="427"/>
      <c r="Y353" s="346"/>
      <c r="AA353" s="383"/>
    </row>
    <row r="354" spans="1:30" x14ac:dyDescent="0.25">
      <c r="A354" s="380"/>
      <c r="B354" s="380"/>
      <c r="C354" s="368"/>
      <c r="D354" s="397"/>
      <c r="E354" s="393"/>
      <c r="F354" s="428"/>
      <c r="G354" s="427"/>
      <c r="H354" s="427"/>
      <c r="I354" s="393"/>
      <c r="J354" s="397"/>
      <c r="K354" s="393"/>
      <c r="L354" s="428"/>
      <c r="M354" s="427"/>
      <c r="Y354" s="346"/>
      <c r="AA354" s="383"/>
    </row>
    <row r="355" spans="1:30" x14ac:dyDescent="0.25">
      <c r="A355" s="381"/>
      <c r="B355" s="381"/>
      <c r="C355" s="368"/>
      <c r="D355" s="398"/>
      <c r="E355" s="393"/>
      <c r="F355" s="426"/>
      <c r="G355" s="427"/>
      <c r="H355" s="427"/>
      <c r="I355" s="393"/>
      <c r="J355" s="398"/>
      <c r="K355" s="393"/>
      <c r="L355" s="426"/>
      <c r="M355" s="427"/>
      <c r="Y355" s="346"/>
      <c r="AA355" s="383"/>
    </row>
    <row r="356" spans="1:30" ht="15" customHeight="1" x14ac:dyDescent="0.25">
      <c r="A356" s="380"/>
      <c r="B356" s="380"/>
      <c r="C356" s="368"/>
      <c r="D356" s="397"/>
      <c r="E356" s="393"/>
      <c r="F356" s="428"/>
      <c r="G356" s="427"/>
      <c r="H356" s="427"/>
      <c r="I356" s="393"/>
      <c r="J356" s="397"/>
      <c r="K356" s="393"/>
      <c r="L356" s="434"/>
      <c r="M356" s="427"/>
      <c r="Y356" s="346"/>
      <c r="AA356" s="383"/>
    </row>
    <row r="357" spans="1:30" ht="15" customHeight="1" x14ac:dyDescent="0.25">
      <c r="A357" s="381"/>
      <c r="B357" s="381"/>
      <c r="C357" s="368"/>
      <c r="D357" s="403"/>
      <c r="E357" s="393"/>
      <c r="F357" s="426"/>
      <c r="G357" s="427"/>
      <c r="H357" s="427"/>
      <c r="I357" s="393"/>
      <c r="J357" s="403"/>
      <c r="K357" s="393"/>
      <c r="L357" s="426"/>
      <c r="M357" s="427"/>
      <c r="Y357" s="346"/>
      <c r="AA357" s="383"/>
    </row>
    <row r="358" spans="1:30" x14ac:dyDescent="0.25">
      <c r="A358" s="380"/>
      <c r="B358" s="380"/>
      <c r="C358" s="368"/>
      <c r="D358" s="397"/>
      <c r="E358" s="393"/>
      <c r="F358" s="428"/>
      <c r="G358" s="427"/>
      <c r="H358" s="427"/>
      <c r="I358" s="393"/>
      <c r="J358" s="397"/>
      <c r="K358" s="393"/>
      <c r="L358" s="428"/>
      <c r="M358" s="427"/>
      <c r="Y358" s="346"/>
      <c r="AA358" s="383"/>
    </row>
    <row r="359" spans="1:30" x14ac:dyDescent="0.25">
      <c r="A359" s="378"/>
      <c r="B359" s="378"/>
      <c r="C359" s="370"/>
      <c r="D359" s="402"/>
      <c r="E359" s="392"/>
      <c r="F359" s="432"/>
      <c r="G359" s="427"/>
      <c r="H359" s="427"/>
      <c r="I359" s="392"/>
      <c r="J359" s="399"/>
      <c r="K359" s="392"/>
      <c r="L359" s="430"/>
      <c r="M359" s="427"/>
      <c r="Y359" s="346"/>
      <c r="AA359" s="383"/>
    </row>
    <row r="360" spans="1:30" x14ac:dyDescent="0.25">
      <c r="A360" s="379"/>
      <c r="B360" s="379"/>
      <c r="C360" s="370"/>
      <c r="D360" s="404"/>
      <c r="E360" s="392"/>
      <c r="F360" s="429"/>
      <c r="G360" s="427"/>
      <c r="H360" s="427"/>
      <c r="I360" s="392"/>
      <c r="J360" s="404"/>
      <c r="K360" s="392"/>
      <c r="L360" s="429"/>
      <c r="M360" s="427"/>
      <c r="Y360" s="346"/>
      <c r="AA360" s="383"/>
      <c r="AD360" s="382"/>
    </row>
    <row r="361" spans="1:30" x14ac:dyDescent="0.25">
      <c r="A361" s="378"/>
      <c r="B361" s="378"/>
      <c r="C361" s="370"/>
      <c r="D361" s="399"/>
      <c r="E361" s="392"/>
      <c r="F361" s="432"/>
      <c r="G361" s="427"/>
      <c r="H361" s="427"/>
      <c r="I361" s="392"/>
      <c r="J361" s="399"/>
      <c r="K361" s="392"/>
      <c r="L361" s="432"/>
      <c r="M361" s="427"/>
      <c r="Y361" s="346"/>
      <c r="AA361" s="383"/>
    </row>
    <row r="362" spans="1:30" x14ac:dyDescent="0.25">
      <c r="A362" s="379"/>
      <c r="B362" s="379"/>
      <c r="C362" s="370"/>
      <c r="D362" s="400"/>
      <c r="E362" s="392"/>
      <c r="F362" s="429"/>
      <c r="G362" s="427"/>
      <c r="H362" s="427"/>
      <c r="I362" s="392"/>
      <c r="J362" s="400"/>
      <c r="K362" s="392"/>
      <c r="L362" s="429"/>
      <c r="M362" s="427"/>
      <c r="V362" s="366"/>
      <c r="W362" s="366"/>
      <c r="X362" s="366"/>
      <c r="Y362" s="346"/>
      <c r="AA362" s="383"/>
    </row>
    <row r="363" spans="1:30" ht="15" customHeight="1" x14ac:dyDescent="0.25">
      <c r="A363" s="381"/>
      <c r="B363" s="381"/>
      <c r="C363" s="368"/>
      <c r="D363" s="398"/>
      <c r="E363" s="393"/>
      <c r="F363" s="426"/>
      <c r="G363" s="427"/>
      <c r="H363" s="427"/>
      <c r="I363" s="393"/>
      <c r="J363" s="398"/>
      <c r="K363" s="393"/>
      <c r="L363" s="435"/>
      <c r="M363" s="427"/>
      <c r="V363" s="366"/>
      <c r="W363" s="366"/>
      <c r="X363" s="366"/>
      <c r="Y363" s="346"/>
      <c r="AA363" s="383"/>
    </row>
    <row r="364" spans="1:30" ht="15" customHeight="1" x14ac:dyDescent="0.25">
      <c r="A364" s="380"/>
      <c r="B364" s="380"/>
      <c r="C364" s="368"/>
      <c r="D364" s="397"/>
      <c r="E364" s="393"/>
      <c r="F364" s="428"/>
      <c r="G364" s="427"/>
      <c r="H364" s="427"/>
      <c r="I364" s="393"/>
      <c r="J364" s="397"/>
      <c r="K364" s="393"/>
      <c r="L364" s="428"/>
      <c r="M364" s="427"/>
      <c r="V364" s="366"/>
      <c r="W364" s="366"/>
      <c r="X364" s="366"/>
      <c r="Y364" s="346"/>
      <c r="AA364" s="383"/>
    </row>
    <row r="365" spans="1:30" ht="15" customHeight="1" x14ac:dyDescent="0.25">
      <c r="A365" s="381"/>
      <c r="B365" s="381"/>
      <c r="C365" s="368"/>
      <c r="D365" s="398"/>
      <c r="E365" s="393"/>
      <c r="F365" s="435"/>
      <c r="G365" s="427"/>
      <c r="H365" s="427"/>
      <c r="I365" s="393"/>
      <c r="J365" s="398"/>
      <c r="K365" s="393"/>
      <c r="L365" s="435"/>
      <c r="M365" s="427"/>
      <c r="V365" s="366"/>
      <c r="W365" s="366"/>
      <c r="X365" s="366"/>
      <c r="Y365" s="346"/>
      <c r="AA365" s="383"/>
      <c r="AD365" s="383"/>
    </row>
    <row r="366" spans="1:30" ht="15" customHeight="1" x14ac:dyDescent="0.25">
      <c r="A366" s="380"/>
      <c r="B366" s="380"/>
      <c r="C366" s="368"/>
      <c r="D366" s="401"/>
      <c r="E366" s="393"/>
      <c r="F366" s="428"/>
      <c r="G366" s="427"/>
      <c r="H366" s="427"/>
      <c r="I366" s="393"/>
      <c r="J366" s="401"/>
      <c r="K366" s="393"/>
      <c r="L366" s="428"/>
      <c r="M366" s="427"/>
      <c r="V366" s="366"/>
      <c r="W366" s="366"/>
      <c r="X366" s="366"/>
      <c r="Y366" s="346"/>
      <c r="AA366" s="383"/>
      <c r="AD366" s="383"/>
    </row>
    <row r="367" spans="1:30" ht="15" customHeight="1" x14ac:dyDescent="0.25">
      <c r="A367" s="381"/>
      <c r="B367" s="381"/>
      <c r="C367" s="368"/>
      <c r="D367" s="398"/>
      <c r="E367" s="393"/>
      <c r="F367" s="435"/>
      <c r="G367" s="427"/>
      <c r="H367" s="427"/>
      <c r="I367" s="393"/>
      <c r="J367" s="398"/>
      <c r="K367" s="393"/>
      <c r="L367" s="435"/>
      <c r="M367" s="427"/>
      <c r="V367" s="366"/>
      <c r="W367" s="366"/>
      <c r="X367" s="366"/>
      <c r="Y367" s="346"/>
      <c r="AA367" s="383"/>
      <c r="AD367" s="383"/>
    </row>
    <row r="368" spans="1:30" ht="15" customHeight="1" x14ac:dyDescent="0.25">
      <c r="A368" s="380"/>
      <c r="B368" s="380"/>
      <c r="C368" s="368"/>
      <c r="D368" s="397"/>
      <c r="E368" s="393"/>
      <c r="F368" s="428"/>
      <c r="G368" s="427"/>
      <c r="H368" s="427"/>
      <c r="I368" s="393"/>
      <c r="J368" s="401"/>
      <c r="K368" s="393"/>
      <c r="L368" s="428"/>
      <c r="M368" s="427"/>
      <c r="V368" s="366"/>
      <c r="W368" s="366"/>
      <c r="X368" s="366"/>
      <c r="Y368" s="346"/>
      <c r="AA368" s="383"/>
      <c r="AD368" s="383"/>
    </row>
    <row r="369" spans="1:30" ht="15" customHeight="1" x14ac:dyDescent="0.25">
      <c r="A369" s="381"/>
      <c r="B369" s="381"/>
      <c r="C369" s="368"/>
      <c r="D369" s="398"/>
      <c r="E369" s="393"/>
      <c r="F369" s="435"/>
      <c r="G369" s="427"/>
      <c r="H369" s="427"/>
      <c r="I369" s="393"/>
      <c r="J369" s="398"/>
      <c r="K369" s="393"/>
      <c r="L369" s="435"/>
      <c r="M369" s="427"/>
      <c r="V369" s="366"/>
      <c r="W369" s="366"/>
      <c r="X369" s="366"/>
      <c r="Y369" s="346"/>
      <c r="AA369" s="383"/>
      <c r="AD369" s="383"/>
    </row>
    <row r="370" spans="1:30" ht="15" customHeight="1" x14ac:dyDescent="0.25">
      <c r="A370" s="380"/>
      <c r="B370" s="380"/>
      <c r="C370" s="368"/>
      <c r="D370" s="397"/>
      <c r="E370" s="393"/>
      <c r="F370" s="428"/>
      <c r="G370" s="427"/>
      <c r="H370" s="427"/>
      <c r="I370" s="393"/>
      <c r="J370" s="397"/>
      <c r="K370" s="393"/>
      <c r="L370" s="428"/>
      <c r="M370" s="427"/>
      <c r="V370" s="366"/>
      <c r="W370" s="366"/>
      <c r="X370" s="366"/>
      <c r="Y370" s="346"/>
      <c r="AA370" s="383"/>
      <c r="AD370" s="383"/>
    </row>
    <row r="371" spans="1:30" ht="15" customHeight="1" x14ac:dyDescent="0.25">
      <c r="A371" s="381"/>
      <c r="B371" s="381"/>
      <c r="C371" s="368"/>
      <c r="D371" s="398"/>
      <c r="E371" s="393"/>
      <c r="F371" s="435"/>
      <c r="G371" s="427"/>
      <c r="H371" s="427"/>
      <c r="I371" s="393"/>
      <c r="J371" s="398"/>
      <c r="K371" s="393"/>
      <c r="L371" s="435"/>
      <c r="M371" s="427"/>
      <c r="V371" s="366"/>
      <c r="W371" s="366"/>
      <c r="X371" s="366"/>
      <c r="Y371" s="346"/>
      <c r="AA371" s="383"/>
      <c r="AD371" s="383"/>
    </row>
    <row r="372" spans="1:30" ht="15" customHeight="1" x14ac:dyDescent="0.25">
      <c r="A372" s="380"/>
      <c r="B372" s="380"/>
      <c r="C372" s="368"/>
      <c r="D372" s="401"/>
      <c r="E372" s="393"/>
      <c r="F372" s="428"/>
      <c r="G372" s="427"/>
      <c r="H372" s="427"/>
      <c r="I372" s="393"/>
      <c r="J372" s="401"/>
      <c r="K372" s="393"/>
      <c r="L372" s="428"/>
      <c r="M372" s="427"/>
      <c r="V372" s="366"/>
      <c r="W372" s="366"/>
      <c r="X372" s="366"/>
      <c r="Y372" s="346"/>
      <c r="AA372" s="383"/>
      <c r="AD372" s="383"/>
    </row>
    <row r="373" spans="1:30" ht="15" customHeight="1" x14ac:dyDescent="0.25">
      <c r="A373" s="381"/>
      <c r="B373" s="381"/>
      <c r="C373" s="368"/>
      <c r="D373" s="398"/>
      <c r="E373" s="393"/>
      <c r="F373" s="426"/>
      <c r="G373" s="427"/>
      <c r="H373" s="427"/>
      <c r="I373" s="393"/>
      <c r="J373" s="398"/>
      <c r="K373" s="393"/>
      <c r="L373" s="426"/>
      <c r="M373" s="427"/>
      <c r="V373" s="366"/>
      <c r="W373" s="366"/>
      <c r="X373" s="366"/>
      <c r="Y373" s="346"/>
      <c r="AA373" s="383"/>
      <c r="AD373" s="383"/>
    </row>
    <row r="374" spans="1:30" ht="15" customHeight="1" x14ac:dyDescent="0.25">
      <c r="A374" s="380"/>
      <c r="B374" s="380"/>
      <c r="C374" s="368"/>
      <c r="D374" s="397"/>
      <c r="E374" s="393"/>
      <c r="F374" s="428"/>
      <c r="G374" s="427"/>
      <c r="H374" s="427"/>
      <c r="I374" s="393"/>
      <c r="J374" s="397"/>
      <c r="K374" s="393"/>
      <c r="L374" s="428"/>
      <c r="M374" s="427"/>
      <c r="V374" s="366"/>
      <c r="W374" s="366"/>
      <c r="X374" s="366"/>
      <c r="Y374" s="346"/>
      <c r="AA374" s="383"/>
      <c r="AD374" s="383"/>
    </row>
    <row r="375" spans="1:30" ht="15" customHeight="1" x14ac:dyDescent="0.25">
      <c r="A375" s="381"/>
      <c r="B375" s="381"/>
      <c r="C375" s="368"/>
      <c r="D375" s="398"/>
      <c r="E375" s="393"/>
      <c r="F375" s="426"/>
      <c r="G375" s="427"/>
      <c r="H375" s="427"/>
      <c r="I375" s="393"/>
      <c r="J375" s="398"/>
      <c r="K375" s="393"/>
      <c r="L375" s="426"/>
      <c r="M375" s="427"/>
      <c r="V375" s="366"/>
      <c r="W375" s="366"/>
      <c r="X375" s="366"/>
      <c r="Y375" s="346"/>
      <c r="AA375" s="383"/>
      <c r="AD375" s="383"/>
    </row>
    <row r="376" spans="1:30" ht="15" customHeight="1" x14ac:dyDescent="0.25">
      <c r="A376" s="380"/>
      <c r="B376" s="380"/>
      <c r="C376" s="368"/>
      <c r="D376" s="397"/>
      <c r="E376" s="393"/>
      <c r="F376" s="428"/>
      <c r="G376" s="427"/>
      <c r="H376" s="427"/>
      <c r="I376" s="393"/>
      <c r="J376" s="397"/>
      <c r="K376" s="393"/>
      <c r="L376" s="428"/>
      <c r="M376" s="427"/>
      <c r="V376" s="366"/>
      <c r="W376" s="366"/>
      <c r="X376" s="366"/>
      <c r="Y376" s="346"/>
      <c r="AA376" s="383"/>
      <c r="AD376" s="383"/>
    </row>
    <row r="377" spans="1:30" ht="15" customHeight="1" x14ac:dyDescent="0.25">
      <c r="A377" s="381"/>
      <c r="B377" s="381"/>
      <c r="C377" s="368"/>
      <c r="D377" s="398"/>
      <c r="E377" s="393"/>
      <c r="F377" s="426"/>
      <c r="G377" s="427"/>
      <c r="H377" s="427"/>
      <c r="I377" s="393"/>
      <c r="J377" s="398"/>
      <c r="K377" s="393"/>
      <c r="L377" s="426"/>
      <c r="M377" s="427"/>
      <c r="V377" s="366"/>
      <c r="W377" s="366"/>
      <c r="X377" s="366"/>
      <c r="Y377" s="346"/>
      <c r="AA377" s="383"/>
      <c r="AD377" s="383"/>
    </row>
    <row r="378" spans="1:30" ht="15" customHeight="1" x14ac:dyDescent="0.25">
      <c r="A378" s="380"/>
      <c r="B378" s="380"/>
      <c r="C378" s="368"/>
      <c r="D378" s="397"/>
      <c r="E378" s="393"/>
      <c r="F378" s="428"/>
      <c r="G378" s="427"/>
      <c r="H378" s="427"/>
      <c r="I378" s="393"/>
      <c r="J378" s="397"/>
      <c r="K378" s="393"/>
      <c r="L378" s="428"/>
      <c r="M378" s="427"/>
      <c r="V378" s="366"/>
      <c r="W378" s="366"/>
      <c r="X378" s="366"/>
      <c r="Y378" s="346"/>
      <c r="AA378" s="383"/>
      <c r="AD378" s="383"/>
    </row>
    <row r="379" spans="1:30" ht="15" customHeight="1" x14ac:dyDescent="0.25">
      <c r="A379" s="381"/>
      <c r="B379" s="381"/>
      <c r="C379" s="368"/>
      <c r="D379" s="398"/>
      <c r="E379" s="393"/>
      <c r="F379" s="426"/>
      <c r="G379" s="427"/>
      <c r="H379" s="427"/>
      <c r="I379" s="393"/>
      <c r="J379" s="398"/>
      <c r="K379" s="393"/>
      <c r="L379" s="426"/>
      <c r="M379" s="427"/>
      <c r="V379" s="366"/>
      <c r="W379" s="366"/>
      <c r="X379" s="366"/>
      <c r="Y379" s="346"/>
      <c r="AA379" s="383"/>
      <c r="AD379" s="383"/>
    </row>
    <row r="380" spans="1:30" ht="15" customHeight="1" x14ac:dyDescent="0.25">
      <c r="A380" s="380"/>
      <c r="B380" s="380"/>
      <c r="C380" s="368"/>
      <c r="D380" s="397"/>
      <c r="E380" s="393"/>
      <c r="F380" s="428"/>
      <c r="G380" s="427"/>
      <c r="H380" s="427"/>
      <c r="I380" s="393"/>
      <c r="J380" s="397"/>
      <c r="K380" s="393"/>
      <c r="L380" s="428"/>
      <c r="M380" s="427"/>
      <c r="V380" s="366"/>
      <c r="W380" s="366"/>
      <c r="X380" s="366"/>
      <c r="Y380" s="346"/>
      <c r="AA380" s="383"/>
      <c r="AD380" s="383"/>
    </row>
    <row r="381" spans="1:30" ht="15" customHeight="1" x14ac:dyDescent="0.25">
      <c r="A381" s="381"/>
      <c r="B381" s="381"/>
      <c r="C381" s="368"/>
      <c r="D381" s="398"/>
      <c r="E381" s="393"/>
      <c r="F381" s="426"/>
      <c r="G381" s="427"/>
      <c r="H381" s="427"/>
      <c r="I381" s="393"/>
      <c r="J381" s="398"/>
      <c r="K381" s="393"/>
      <c r="L381" s="426"/>
      <c r="M381" s="427"/>
      <c r="V381" s="366"/>
      <c r="W381" s="366"/>
      <c r="X381" s="366"/>
      <c r="Y381" s="346"/>
      <c r="AA381" s="383"/>
      <c r="AD381" s="383"/>
    </row>
    <row r="382" spans="1:30" ht="15" customHeight="1" x14ac:dyDescent="0.25">
      <c r="A382" s="380"/>
      <c r="B382" s="380"/>
      <c r="C382" s="368"/>
      <c r="D382" s="397"/>
      <c r="E382" s="393"/>
      <c r="F382" s="428"/>
      <c r="G382" s="427"/>
      <c r="H382" s="427"/>
      <c r="I382" s="393"/>
      <c r="J382" s="397"/>
      <c r="K382" s="393"/>
      <c r="L382" s="428"/>
      <c r="M382" s="427"/>
      <c r="V382" s="366"/>
      <c r="W382" s="366"/>
      <c r="X382" s="366"/>
      <c r="Y382" s="346"/>
      <c r="AA382" s="383"/>
      <c r="AD382" s="383"/>
    </row>
    <row r="383" spans="1:30" ht="15" customHeight="1" x14ac:dyDescent="0.25">
      <c r="A383" s="381"/>
      <c r="B383" s="381"/>
      <c r="C383" s="368"/>
      <c r="D383" s="398"/>
      <c r="E383" s="393"/>
      <c r="F383" s="426"/>
      <c r="G383" s="427"/>
      <c r="H383" s="427"/>
      <c r="I383" s="393"/>
      <c r="J383" s="398"/>
      <c r="K383" s="393"/>
      <c r="L383" s="426"/>
      <c r="M383" s="427"/>
      <c r="V383" s="366"/>
      <c r="W383" s="366"/>
      <c r="X383" s="366"/>
      <c r="Y383" s="346"/>
      <c r="AA383" s="383"/>
      <c r="AD383" s="383"/>
    </row>
    <row r="384" spans="1:30" ht="15" customHeight="1" x14ac:dyDescent="0.25">
      <c r="A384" s="380"/>
      <c r="B384" s="380"/>
      <c r="C384" s="368"/>
      <c r="D384" s="397"/>
      <c r="E384" s="393"/>
      <c r="F384" s="428"/>
      <c r="G384" s="427"/>
      <c r="H384" s="427"/>
      <c r="I384" s="393"/>
      <c r="J384" s="397"/>
      <c r="K384" s="393"/>
      <c r="L384" s="428"/>
      <c r="M384" s="427"/>
      <c r="V384" s="366"/>
      <c r="W384" s="366"/>
      <c r="X384" s="366"/>
      <c r="Y384" s="346"/>
      <c r="AA384" s="383"/>
      <c r="AD384" s="383"/>
    </row>
    <row r="385" spans="1:30" ht="15" customHeight="1" x14ac:dyDescent="0.25">
      <c r="A385" s="381"/>
      <c r="B385" s="381"/>
      <c r="C385" s="368"/>
      <c r="D385" s="398"/>
      <c r="E385" s="393"/>
      <c r="F385" s="426"/>
      <c r="G385" s="427"/>
      <c r="H385" s="427"/>
      <c r="I385" s="393"/>
      <c r="J385" s="398"/>
      <c r="K385" s="393"/>
      <c r="L385" s="426"/>
      <c r="M385" s="427"/>
      <c r="V385" s="366"/>
      <c r="W385" s="366"/>
      <c r="X385" s="366"/>
      <c r="Y385" s="346"/>
      <c r="AA385" s="383"/>
      <c r="AD385" s="383"/>
    </row>
    <row r="386" spans="1:30" ht="15" customHeight="1" x14ac:dyDescent="0.25">
      <c r="A386" s="380"/>
      <c r="B386" s="380"/>
      <c r="C386" s="368"/>
      <c r="D386" s="397"/>
      <c r="E386" s="393"/>
      <c r="F386" s="428"/>
      <c r="G386" s="427"/>
      <c r="H386" s="427"/>
      <c r="I386" s="393"/>
      <c r="J386" s="397"/>
      <c r="K386" s="393"/>
      <c r="L386" s="428"/>
      <c r="M386" s="427"/>
      <c r="V386" s="366"/>
      <c r="W386" s="366"/>
      <c r="X386" s="366"/>
      <c r="Y386" s="346"/>
      <c r="AA386" s="383"/>
      <c r="AD386" s="383"/>
    </row>
    <row r="387" spans="1:30" ht="15" customHeight="1" x14ac:dyDescent="0.25">
      <c r="A387" s="381"/>
      <c r="B387" s="381"/>
      <c r="C387" s="368"/>
      <c r="D387" s="398"/>
      <c r="E387" s="393"/>
      <c r="F387" s="426"/>
      <c r="G387" s="427"/>
      <c r="H387" s="427"/>
      <c r="I387" s="393"/>
      <c r="J387" s="398"/>
      <c r="K387" s="393"/>
      <c r="L387" s="426"/>
      <c r="M387" s="427"/>
      <c r="V387" s="366"/>
      <c r="W387" s="366"/>
      <c r="X387" s="366"/>
      <c r="Y387" s="346"/>
      <c r="AA387" s="383"/>
      <c r="AD387" s="383"/>
    </row>
    <row r="388" spans="1:30" ht="15" customHeight="1" x14ac:dyDescent="0.25">
      <c r="A388" s="380"/>
      <c r="B388" s="380"/>
      <c r="C388" s="368"/>
      <c r="D388" s="401"/>
      <c r="E388" s="393"/>
      <c r="F388" s="428"/>
      <c r="G388" s="427"/>
      <c r="H388" s="427"/>
      <c r="I388" s="393"/>
      <c r="J388" s="401"/>
      <c r="K388" s="393"/>
      <c r="L388" s="428"/>
      <c r="M388" s="427"/>
      <c r="V388" s="366"/>
      <c r="W388" s="366"/>
      <c r="X388" s="366"/>
      <c r="Y388" s="346"/>
      <c r="AA388" s="383"/>
      <c r="AD388" s="383"/>
    </row>
    <row r="389" spans="1:30" x14ac:dyDescent="0.25">
      <c r="A389" s="378"/>
      <c r="B389" s="378"/>
      <c r="C389" s="370"/>
      <c r="D389" s="399"/>
      <c r="E389" s="392"/>
      <c r="F389" s="430"/>
      <c r="G389" s="427"/>
      <c r="H389" s="427"/>
      <c r="I389" s="392"/>
      <c r="J389" s="399"/>
      <c r="K389" s="392"/>
      <c r="L389" s="430"/>
      <c r="M389" s="427"/>
      <c r="V389" s="366"/>
      <c r="W389" s="366"/>
      <c r="X389" s="366"/>
      <c r="Y389" s="346"/>
      <c r="AA389" s="383"/>
      <c r="AD389" s="383"/>
    </row>
    <row r="390" spans="1:30" x14ac:dyDescent="0.25">
      <c r="A390" s="379"/>
      <c r="B390" s="379"/>
      <c r="C390" s="370"/>
      <c r="D390" s="400"/>
      <c r="E390" s="392"/>
      <c r="F390" s="429"/>
      <c r="G390" s="427"/>
      <c r="H390" s="427"/>
      <c r="I390" s="392"/>
      <c r="J390" s="400"/>
      <c r="K390" s="392"/>
      <c r="L390" s="429"/>
      <c r="M390" s="427"/>
      <c r="V390" s="366"/>
      <c r="W390" s="366"/>
      <c r="X390" s="366"/>
      <c r="Y390" s="346"/>
      <c r="AA390" s="383"/>
      <c r="AD390" s="383"/>
    </row>
    <row r="391" spans="1:30" x14ac:dyDescent="0.25">
      <c r="A391" s="378"/>
      <c r="B391" s="378"/>
      <c r="C391" s="370"/>
      <c r="D391" s="399"/>
      <c r="E391" s="392"/>
      <c r="F391" s="432"/>
      <c r="G391" s="427"/>
      <c r="H391" s="427"/>
      <c r="I391" s="392"/>
      <c r="J391" s="399"/>
      <c r="K391" s="392"/>
      <c r="L391" s="432"/>
      <c r="M391" s="427"/>
      <c r="V391" s="366"/>
      <c r="W391" s="366"/>
      <c r="X391" s="366"/>
      <c r="Y391" s="346"/>
      <c r="AA391" s="383"/>
      <c r="AD391" s="383"/>
    </row>
    <row r="392" spans="1:30" x14ac:dyDescent="0.25">
      <c r="A392" s="379"/>
      <c r="B392" s="379"/>
      <c r="C392" s="370"/>
      <c r="D392" s="400"/>
      <c r="E392" s="392"/>
      <c r="F392" s="429"/>
      <c r="G392" s="427"/>
      <c r="H392" s="427"/>
      <c r="I392" s="392"/>
      <c r="J392" s="400"/>
      <c r="K392" s="392"/>
      <c r="L392" s="429"/>
      <c r="M392" s="427"/>
      <c r="V392" s="366"/>
      <c r="W392" s="366"/>
      <c r="X392" s="366"/>
      <c r="Y392" s="346"/>
      <c r="AA392" s="383"/>
      <c r="AD392" s="383"/>
    </row>
    <row r="393" spans="1:30" ht="15" customHeight="1" x14ac:dyDescent="0.25">
      <c r="A393" s="381"/>
      <c r="B393" s="381"/>
      <c r="C393" s="368"/>
      <c r="D393" s="398"/>
      <c r="E393" s="393"/>
      <c r="F393" s="426"/>
      <c r="G393" s="427"/>
      <c r="H393" s="427"/>
      <c r="I393" s="393"/>
      <c r="J393" s="398"/>
      <c r="K393" s="393"/>
      <c r="L393" s="426"/>
      <c r="M393" s="427"/>
      <c r="V393" s="366"/>
      <c r="W393" s="366"/>
      <c r="X393" s="366"/>
      <c r="Y393" s="346"/>
      <c r="AA393" s="383"/>
      <c r="AD393" s="383"/>
    </row>
    <row r="394" spans="1:30" ht="15" customHeight="1" x14ac:dyDescent="0.25">
      <c r="A394" s="380"/>
      <c r="B394" s="380"/>
      <c r="C394" s="368"/>
      <c r="D394" s="401"/>
      <c r="E394" s="393"/>
      <c r="F394" s="428"/>
      <c r="G394" s="427"/>
      <c r="H394" s="427"/>
      <c r="I394" s="393"/>
      <c r="J394" s="401"/>
      <c r="K394" s="393"/>
      <c r="L394" s="428"/>
      <c r="M394" s="427"/>
      <c r="V394" s="366"/>
      <c r="W394" s="366"/>
      <c r="X394" s="366"/>
      <c r="Y394" s="346"/>
      <c r="AA394" s="383"/>
      <c r="AD394" s="383"/>
    </row>
    <row r="395" spans="1:30" ht="15" customHeight="1" x14ac:dyDescent="0.25">
      <c r="A395" s="381"/>
      <c r="B395" s="381"/>
      <c r="C395" s="368"/>
      <c r="D395" s="403"/>
      <c r="E395" s="393"/>
      <c r="F395" s="426"/>
      <c r="G395" s="427"/>
      <c r="H395" s="427"/>
      <c r="I395" s="393"/>
      <c r="J395" s="403"/>
      <c r="K395" s="393"/>
      <c r="L395" s="426"/>
      <c r="M395" s="427"/>
      <c r="V395" s="366"/>
      <c r="W395" s="366"/>
      <c r="X395" s="366"/>
      <c r="Y395" s="346"/>
      <c r="AA395" s="383"/>
      <c r="AD395" s="383"/>
    </row>
    <row r="396" spans="1:30" ht="15" customHeight="1" x14ac:dyDescent="0.25">
      <c r="A396" s="380"/>
      <c r="B396" s="380"/>
      <c r="C396" s="368"/>
      <c r="D396" s="397"/>
      <c r="E396" s="393"/>
      <c r="F396" s="428"/>
      <c r="G396" s="427"/>
      <c r="H396" s="427"/>
      <c r="I396" s="393"/>
      <c r="J396" s="397"/>
      <c r="K396" s="393"/>
      <c r="L396" s="428"/>
      <c r="M396" s="427"/>
      <c r="V396" s="366"/>
      <c r="W396" s="366"/>
      <c r="X396" s="366"/>
      <c r="Y396" s="346"/>
      <c r="AA396" s="383"/>
      <c r="AD396" s="383"/>
    </row>
    <row r="397" spans="1:30" ht="15" customHeight="1" x14ac:dyDescent="0.25">
      <c r="A397" s="381"/>
      <c r="B397" s="381"/>
      <c r="C397" s="368"/>
      <c r="D397" s="398"/>
      <c r="E397" s="393"/>
      <c r="F397" s="426"/>
      <c r="G397" s="427"/>
      <c r="H397" s="427"/>
      <c r="I397" s="393"/>
      <c r="J397" s="398"/>
      <c r="K397" s="393"/>
      <c r="L397" s="426"/>
      <c r="M397" s="427"/>
      <c r="V397" s="366"/>
      <c r="W397" s="366"/>
      <c r="X397" s="366"/>
      <c r="Y397" s="346"/>
      <c r="AA397" s="383"/>
      <c r="AD397" s="383"/>
    </row>
    <row r="398" spans="1:30" ht="15" customHeight="1" x14ac:dyDescent="0.25">
      <c r="A398" s="380"/>
      <c r="B398" s="380"/>
      <c r="C398" s="368"/>
      <c r="D398" s="397"/>
      <c r="E398" s="393"/>
      <c r="F398" s="428"/>
      <c r="G398" s="427"/>
      <c r="H398" s="427"/>
      <c r="I398" s="393"/>
      <c r="J398" s="397"/>
      <c r="K398" s="393"/>
      <c r="L398" s="428"/>
      <c r="M398" s="427"/>
      <c r="V398" s="366"/>
      <c r="W398" s="366"/>
      <c r="X398" s="366"/>
      <c r="Y398" s="346"/>
      <c r="AA398" s="383"/>
      <c r="AD398" s="383"/>
    </row>
    <row r="399" spans="1:30" ht="15" customHeight="1" x14ac:dyDescent="0.25">
      <c r="A399" s="381"/>
      <c r="B399" s="381"/>
      <c r="C399" s="368"/>
      <c r="D399" s="398"/>
      <c r="E399" s="393"/>
      <c r="F399" s="426"/>
      <c r="G399" s="427"/>
      <c r="H399" s="427"/>
      <c r="I399" s="393"/>
      <c r="J399" s="398"/>
      <c r="K399" s="393"/>
      <c r="L399" s="426"/>
      <c r="M399" s="427"/>
      <c r="V399" s="366"/>
      <c r="W399" s="366"/>
      <c r="X399" s="366"/>
      <c r="Y399" s="346"/>
      <c r="AA399" s="383"/>
      <c r="AD399" s="383"/>
    </row>
    <row r="400" spans="1:30" ht="15" customHeight="1" x14ac:dyDescent="0.25">
      <c r="A400" s="380"/>
      <c r="B400" s="380"/>
      <c r="C400" s="368"/>
      <c r="D400" s="397"/>
      <c r="E400" s="393"/>
      <c r="F400" s="428"/>
      <c r="G400" s="427"/>
      <c r="H400" s="427"/>
      <c r="I400" s="393"/>
      <c r="J400" s="397"/>
      <c r="K400" s="393"/>
      <c r="L400" s="428"/>
      <c r="M400" s="427"/>
      <c r="V400" s="366"/>
      <c r="W400" s="366"/>
      <c r="X400" s="366"/>
      <c r="Y400" s="346"/>
      <c r="AA400" s="383"/>
      <c r="AD400" s="383"/>
    </row>
    <row r="401" spans="1:31" ht="15" customHeight="1" x14ac:dyDescent="0.25">
      <c r="A401" s="381"/>
      <c r="B401" s="381"/>
      <c r="C401" s="368"/>
      <c r="D401" s="398"/>
      <c r="E401" s="393"/>
      <c r="F401" s="426"/>
      <c r="G401" s="427"/>
      <c r="H401" s="427"/>
      <c r="I401" s="393"/>
      <c r="J401" s="398"/>
      <c r="K401" s="393"/>
      <c r="L401" s="426"/>
      <c r="M401" s="427"/>
      <c r="V401" s="366"/>
      <c r="W401" s="366"/>
      <c r="X401" s="366"/>
      <c r="Y401" s="346"/>
      <c r="AA401" s="383"/>
      <c r="AD401" s="383"/>
    </row>
    <row r="402" spans="1:31" ht="15" customHeight="1" x14ac:dyDescent="0.25">
      <c r="A402" s="380"/>
      <c r="B402" s="380"/>
      <c r="C402" s="368"/>
      <c r="D402" s="397"/>
      <c r="E402" s="393"/>
      <c r="F402" s="428"/>
      <c r="G402" s="427"/>
      <c r="H402" s="427"/>
      <c r="I402" s="393"/>
      <c r="J402" s="397"/>
      <c r="K402" s="393"/>
      <c r="L402" s="428"/>
      <c r="M402" s="427"/>
      <c r="V402" s="366"/>
      <c r="W402" s="366"/>
      <c r="X402" s="366"/>
      <c r="Y402" s="346"/>
      <c r="AA402" s="383"/>
      <c r="AD402" s="383"/>
    </row>
    <row r="403" spans="1:31" ht="15" customHeight="1" x14ac:dyDescent="0.25">
      <c r="A403" s="381"/>
      <c r="B403" s="381"/>
      <c r="C403" s="368"/>
      <c r="D403" s="398"/>
      <c r="E403" s="393"/>
      <c r="F403" s="426"/>
      <c r="G403" s="427"/>
      <c r="H403" s="427"/>
      <c r="I403" s="393"/>
      <c r="J403" s="398"/>
      <c r="K403" s="393"/>
      <c r="L403" s="426"/>
      <c r="M403" s="427"/>
      <c r="V403" s="366"/>
      <c r="W403" s="366"/>
      <c r="X403" s="366"/>
      <c r="Y403" s="346"/>
      <c r="AA403" s="383"/>
      <c r="AD403" s="383"/>
    </row>
    <row r="404" spans="1:31" ht="15" customHeight="1" x14ac:dyDescent="0.25">
      <c r="A404" s="380"/>
      <c r="B404" s="380"/>
      <c r="C404" s="368"/>
      <c r="D404" s="397"/>
      <c r="E404" s="393"/>
      <c r="F404" s="428"/>
      <c r="G404" s="427"/>
      <c r="H404" s="427"/>
      <c r="I404" s="393"/>
      <c r="J404" s="397"/>
      <c r="K404" s="393"/>
      <c r="L404" s="428"/>
      <c r="M404" s="427"/>
      <c r="V404" s="366"/>
      <c r="W404" s="366"/>
      <c r="X404" s="366"/>
      <c r="Y404" s="346"/>
      <c r="AA404" s="383"/>
      <c r="AD404" s="383"/>
    </row>
    <row r="405" spans="1:31" ht="15" customHeight="1" x14ac:dyDescent="0.25">
      <c r="A405" s="381"/>
      <c r="B405" s="381"/>
      <c r="C405" s="368"/>
      <c r="D405" s="398"/>
      <c r="E405" s="393"/>
      <c r="F405" s="426"/>
      <c r="G405" s="427"/>
      <c r="H405" s="427"/>
      <c r="I405" s="393"/>
      <c r="J405" s="398"/>
      <c r="K405" s="393"/>
      <c r="L405" s="426"/>
      <c r="M405" s="427"/>
      <c r="V405" s="366"/>
      <c r="W405" s="366"/>
      <c r="X405" s="366"/>
      <c r="Y405" s="346"/>
      <c r="AA405" s="383"/>
      <c r="AD405" s="383"/>
    </row>
    <row r="406" spans="1:31" ht="15" customHeight="1" x14ac:dyDescent="0.25">
      <c r="A406" s="380"/>
      <c r="B406" s="380"/>
      <c r="C406" s="368"/>
      <c r="D406" s="397"/>
      <c r="E406" s="393"/>
      <c r="F406" s="428"/>
      <c r="G406" s="427"/>
      <c r="H406" s="427"/>
      <c r="I406" s="393"/>
      <c r="J406" s="397"/>
      <c r="K406" s="393"/>
      <c r="L406" s="428"/>
      <c r="M406" s="427"/>
      <c r="V406" s="366"/>
      <c r="W406" s="366"/>
      <c r="X406" s="366"/>
      <c r="Y406" s="346"/>
      <c r="AA406" s="383"/>
      <c r="AD406" s="383"/>
    </row>
    <row r="407" spans="1:31" ht="15" customHeight="1" x14ac:dyDescent="0.25">
      <c r="A407" s="381"/>
      <c r="B407" s="381"/>
      <c r="C407" s="368"/>
      <c r="D407" s="403"/>
      <c r="E407" s="393"/>
      <c r="F407" s="426"/>
      <c r="G407" s="427"/>
      <c r="H407" s="427"/>
      <c r="I407" s="393"/>
      <c r="J407" s="403"/>
      <c r="K407" s="393"/>
      <c r="L407" s="426"/>
      <c r="M407" s="427"/>
      <c r="V407" s="366"/>
      <c r="W407" s="366"/>
      <c r="X407" s="366"/>
      <c r="Y407" s="346"/>
      <c r="AA407" s="383"/>
      <c r="AD407" s="383"/>
    </row>
    <row r="408" spans="1:31" ht="15" customHeight="1" x14ac:dyDescent="0.25">
      <c r="A408" s="380"/>
      <c r="B408" s="380"/>
      <c r="C408" s="368"/>
      <c r="D408" s="401"/>
      <c r="E408" s="393"/>
      <c r="F408" s="428"/>
      <c r="G408" s="427"/>
      <c r="H408" s="427"/>
      <c r="I408" s="393"/>
      <c r="J408" s="401"/>
      <c r="K408" s="393"/>
      <c r="L408" s="428"/>
      <c r="M408" s="427"/>
      <c r="V408" s="366"/>
      <c r="W408" s="366"/>
      <c r="X408" s="366"/>
      <c r="Y408" s="346"/>
      <c r="AA408" s="383"/>
      <c r="AD408" s="383"/>
    </row>
    <row r="409" spans="1:31" ht="15" customHeight="1" x14ac:dyDescent="0.25">
      <c r="A409" s="381"/>
      <c r="B409" s="381"/>
      <c r="C409" s="368"/>
      <c r="D409" s="398"/>
      <c r="E409" s="393"/>
      <c r="F409" s="426"/>
      <c r="G409" s="427"/>
      <c r="H409" s="427"/>
      <c r="I409" s="393"/>
      <c r="J409" s="398"/>
      <c r="K409" s="393"/>
      <c r="L409" s="426"/>
      <c r="M409" s="427"/>
      <c r="V409" s="366"/>
      <c r="W409" s="366"/>
      <c r="X409" s="366"/>
      <c r="Y409" s="346"/>
      <c r="AA409" s="383"/>
      <c r="AD409" s="383"/>
    </row>
    <row r="410" spans="1:31" ht="15" customHeight="1" x14ac:dyDescent="0.25">
      <c r="A410" s="380"/>
      <c r="B410" s="380"/>
      <c r="C410" s="368"/>
      <c r="D410" s="397"/>
      <c r="E410" s="393"/>
      <c r="F410" s="434"/>
      <c r="G410" s="427"/>
      <c r="H410" s="427"/>
      <c r="I410" s="393"/>
      <c r="J410" s="397"/>
      <c r="K410" s="393"/>
      <c r="L410" s="434"/>
      <c r="M410" s="427"/>
      <c r="V410" s="366"/>
      <c r="W410" s="366"/>
      <c r="X410" s="366"/>
      <c r="Y410" s="346"/>
      <c r="AA410" s="383"/>
      <c r="AD410" s="383"/>
      <c r="AE410" s="382"/>
    </row>
    <row r="411" spans="1:31" ht="15" customHeight="1" x14ac:dyDescent="0.25">
      <c r="A411" s="381"/>
      <c r="B411" s="381"/>
      <c r="C411" s="368"/>
      <c r="D411" s="403"/>
      <c r="E411" s="393"/>
      <c r="F411" s="426"/>
      <c r="G411" s="427"/>
      <c r="H411" s="427"/>
      <c r="I411" s="393"/>
      <c r="J411" s="403"/>
      <c r="K411" s="393"/>
      <c r="L411" s="426"/>
      <c r="M411" s="427"/>
      <c r="V411" s="366"/>
      <c r="W411" s="366"/>
      <c r="X411" s="366"/>
      <c r="Y411" s="346"/>
      <c r="AA411" s="383"/>
      <c r="AD411" s="383"/>
      <c r="AE411" s="382"/>
    </row>
    <row r="412" spans="1:31" ht="15" customHeight="1" x14ac:dyDescent="0.25">
      <c r="A412" s="380"/>
      <c r="B412" s="380"/>
      <c r="C412" s="368"/>
      <c r="D412" s="397"/>
      <c r="E412" s="393"/>
      <c r="F412" s="428"/>
      <c r="G412" s="427"/>
      <c r="H412" s="427"/>
      <c r="I412" s="393"/>
      <c r="J412" s="397"/>
      <c r="K412" s="393"/>
      <c r="L412" s="428"/>
      <c r="M412" s="427"/>
      <c r="V412" s="366"/>
      <c r="W412" s="366"/>
      <c r="X412" s="366"/>
      <c r="Y412" s="346"/>
      <c r="AA412" s="383"/>
      <c r="AD412" s="383"/>
    </row>
    <row r="413" spans="1:31" ht="21" customHeight="1" x14ac:dyDescent="0.25">
      <c r="A413" s="381"/>
      <c r="B413" s="381"/>
      <c r="C413" s="368"/>
      <c r="D413" s="403"/>
      <c r="E413" s="393"/>
      <c r="F413" s="426"/>
      <c r="G413" s="427"/>
      <c r="H413" s="427"/>
      <c r="I413" s="393"/>
      <c r="J413" s="403"/>
      <c r="K413" s="393"/>
      <c r="L413" s="426"/>
      <c r="M413" s="427"/>
      <c r="V413" s="366"/>
      <c r="W413" s="366"/>
      <c r="X413" s="366"/>
      <c r="Y413" s="346"/>
      <c r="AA413" s="383"/>
      <c r="AD413" s="383"/>
    </row>
    <row r="414" spans="1:31" x14ac:dyDescent="0.25">
      <c r="A414" s="380"/>
      <c r="B414" s="380"/>
      <c r="C414" s="368"/>
      <c r="D414" s="397"/>
      <c r="E414" s="393"/>
      <c r="F414" s="428"/>
      <c r="G414" s="427"/>
      <c r="H414" s="427"/>
      <c r="I414" s="393"/>
      <c r="J414" s="397"/>
      <c r="K414" s="393"/>
      <c r="L414" s="428"/>
      <c r="M414" s="427"/>
      <c r="V414" s="366"/>
      <c r="W414" s="366"/>
      <c r="X414" s="366"/>
      <c r="Y414" s="346"/>
      <c r="AA414" s="383"/>
      <c r="AD414" s="383"/>
    </row>
    <row r="415" spans="1:31" ht="15" customHeight="1" x14ac:dyDescent="0.25">
      <c r="A415" s="381"/>
      <c r="B415" s="381"/>
      <c r="C415" s="368"/>
      <c r="D415" s="398"/>
      <c r="E415" s="393"/>
      <c r="F415" s="426"/>
      <c r="G415" s="427"/>
      <c r="H415" s="427"/>
      <c r="I415" s="393"/>
      <c r="J415" s="398"/>
      <c r="K415" s="393"/>
      <c r="L415" s="435"/>
      <c r="M415" s="427"/>
      <c r="V415" s="366"/>
      <c r="W415" s="366"/>
      <c r="X415" s="366"/>
      <c r="Y415" s="346"/>
      <c r="AA415" s="383"/>
      <c r="AD415" s="383"/>
    </row>
    <row r="416" spans="1:31" ht="15" customHeight="1" x14ac:dyDescent="0.25">
      <c r="A416" s="380"/>
      <c r="B416" s="380"/>
      <c r="C416" s="368"/>
      <c r="D416" s="397"/>
      <c r="E416" s="393"/>
      <c r="F416" s="428"/>
      <c r="G416" s="427"/>
      <c r="H416" s="427"/>
      <c r="I416" s="393"/>
      <c r="J416" s="397"/>
      <c r="K416" s="393"/>
      <c r="L416" s="428"/>
      <c r="M416" s="427"/>
      <c r="V416" s="366"/>
      <c r="W416" s="366"/>
      <c r="X416" s="366"/>
      <c r="Y416" s="346"/>
      <c r="AA416" s="383"/>
      <c r="AD416" s="383"/>
    </row>
    <row r="417" spans="1:30" ht="15" customHeight="1" x14ac:dyDescent="0.25">
      <c r="A417" s="381"/>
      <c r="B417" s="381"/>
      <c r="C417" s="368"/>
      <c r="D417" s="403"/>
      <c r="E417" s="393"/>
      <c r="F417" s="426"/>
      <c r="G417" s="427"/>
      <c r="H417" s="427"/>
      <c r="I417" s="393"/>
      <c r="J417" s="403"/>
      <c r="K417" s="393"/>
      <c r="L417" s="426"/>
      <c r="M417" s="427"/>
      <c r="V417" s="366"/>
      <c r="W417" s="366"/>
      <c r="X417" s="366"/>
      <c r="Y417" s="346"/>
      <c r="AA417" s="383"/>
      <c r="AD417" s="383"/>
    </row>
    <row r="418" spans="1:30" x14ac:dyDescent="0.25">
      <c r="A418" s="379"/>
      <c r="B418" s="379"/>
      <c r="C418" s="370"/>
      <c r="D418" s="404"/>
      <c r="E418" s="392"/>
      <c r="F418" s="429"/>
      <c r="G418" s="427"/>
      <c r="H418" s="427"/>
      <c r="I418" s="392"/>
      <c r="J418" s="404"/>
      <c r="K418" s="392"/>
      <c r="L418" s="429"/>
      <c r="M418" s="427"/>
      <c r="V418" s="366"/>
      <c r="W418" s="366"/>
      <c r="X418" s="366"/>
      <c r="Y418" s="346"/>
      <c r="AA418" s="383"/>
      <c r="AD418" s="383"/>
    </row>
    <row r="419" spans="1:30" x14ac:dyDescent="0.25">
      <c r="A419" s="378"/>
      <c r="B419" s="378"/>
      <c r="C419" s="370"/>
      <c r="D419" s="399"/>
      <c r="E419" s="392"/>
      <c r="F419" s="432"/>
      <c r="G419" s="427"/>
      <c r="H419" s="427"/>
      <c r="I419" s="392"/>
      <c r="J419" s="399"/>
      <c r="K419" s="392"/>
      <c r="L419" s="432"/>
      <c r="M419" s="427"/>
      <c r="V419" s="366"/>
      <c r="W419" s="366"/>
      <c r="X419" s="366"/>
      <c r="Y419" s="346"/>
      <c r="AA419" s="383"/>
      <c r="AD419" s="383"/>
    </row>
    <row r="420" spans="1:30" ht="15" customHeight="1" x14ac:dyDescent="0.25">
      <c r="A420" s="380"/>
      <c r="B420" s="380"/>
      <c r="C420" s="368"/>
      <c r="D420" s="397"/>
      <c r="E420" s="393"/>
      <c r="F420" s="428"/>
      <c r="G420" s="427"/>
      <c r="H420" s="427"/>
      <c r="I420" s="393"/>
      <c r="J420" s="397"/>
      <c r="K420" s="393"/>
      <c r="L420" s="428"/>
      <c r="M420" s="427"/>
      <c r="V420" s="366"/>
      <c r="W420" s="366"/>
      <c r="X420" s="366"/>
      <c r="Y420" s="346"/>
      <c r="AA420" s="383"/>
      <c r="AD420" s="383"/>
    </row>
    <row r="421" spans="1:30" ht="15" customHeight="1" x14ac:dyDescent="0.25">
      <c r="A421" s="381"/>
      <c r="B421" s="381"/>
      <c r="C421" s="368"/>
      <c r="D421" s="398"/>
      <c r="E421" s="393"/>
      <c r="F421" s="426"/>
      <c r="G421" s="427"/>
      <c r="H421" s="427"/>
      <c r="I421" s="393"/>
      <c r="J421" s="398"/>
      <c r="K421" s="393"/>
      <c r="L421" s="426"/>
      <c r="M421" s="427"/>
      <c r="V421" s="366"/>
      <c r="W421" s="366"/>
      <c r="X421" s="366"/>
      <c r="Y421" s="346"/>
      <c r="AA421" s="383"/>
      <c r="AD421" s="383"/>
    </row>
    <row r="422" spans="1:30" ht="15" customHeight="1" x14ac:dyDescent="0.25">
      <c r="A422" s="380"/>
      <c r="B422" s="380"/>
      <c r="C422" s="368"/>
      <c r="D422" s="397"/>
      <c r="E422" s="393"/>
      <c r="F422" s="428"/>
      <c r="G422" s="427"/>
      <c r="H422" s="427"/>
      <c r="I422" s="393"/>
      <c r="J422" s="397"/>
      <c r="K422" s="393"/>
      <c r="L422" s="428"/>
      <c r="M422" s="427"/>
      <c r="V422" s="366"/>
      <c r="W422" s="366"/>
      <c r="X422" s="366"/>
      <c r="Y422" s="346"/>
      <c r="AA422" s="383"/>
      <c r="AD422" s="383"/>
    </row>
    <row r="423" spans="1:30" ht="15" customHeight="1" x14ac:dyDescent="0.25">
      <c r="A423" s="381"/>
      <c r="B423" s="381"/>
      <c r="C423" s="368"/>
      <c r="D423" s="398"/>
      <c r="E423" s="393"/>
      <c r="F423" s="426"/>
      <c r="G423" s="427"/>
      <c r="H423" s="427"/>
      <c r="I423" s="393"/>
      <c r="J423" s="398"/>
      <c r="K423" s="393"/>
      <c r="L423" s="426"/>
      <c r="M423" s="427"/>
      <c r="V423" s="366"/>
      <c r="W423" s="366"/>
      <c r="X423" s="366"/>
      <c r="Y423" s="346"/>
      <c r="AA423" s="383"/>
      <c r="AD423" s="383"/>
    </row>
    <row r="424" spans="1:30" ht="15" customHeight="1" x14ac:dyDescent="0.25">
      <c r="A424" s="380"/>
      <c r="B424" s="380"/>
      <c r="C424" s="368"/>
      <c r="D424" s="397"/>
      <c r="E424" s="393"/>
      <c r="F424" s="428"/>
      <c r="G424" s="427"/>
      <c r="H424" s="427"/>
      <c r="I424" s="393"/>
      <c r="J424" s="397"/>
      <c r="K424" s="393"/>
      <c r="L424" s="428"/>
      <c r="M424" s="427"/>
      <c r="V424" s="366"/>
      <c r="W424" s="366"/>
      <c r="X424" s="366"/>
      <c r="Y424" s="346"/>
      <c r="AA424" s="383"/>
      <c r="AD424" s="383"/>
    </row>
    <row r="425" spans="1:30" ht="15" customHeight="1" x14ac:dyDescent="0.25">
      <c r="A425" s="381"/>
      <c r="B425" s="381"/>
      <c r="C425" s="368"/>
      <c r="D425" s="398"/>
      <c r="E425" s="393"/>
      <c r="F425" s="426"/>
      <c r="G425" s="427"/>
      <c r="H425" s="427"/>
      <c r="I425" s="393"/>
      <c r="J425" s="398"/>
      <c r="K425" s="393"/>
      <c r="L425" s="426"/>
      <c r="M425" s="427"/>
      <c r="V425" s="366"/>
      <c r="W425" s="366"/>
      <c r="X425" s="366"/>
      <c r="Y425" s="346"/>
      <c r="AA425" s="383"/>
      <c r="AD425" s="383"/>
    </row>
    <row r="426" spans="1:30" ht="15" customHeight="1" x14ac:dyDescent="0.25">
      <c r="A426" s="380"/>
      <c r="B426" s="380"/>
      <c r="C426" s="368"/>
      <c r="D426" s="397"/>
      <c r="E426" s="393"/>
      <c r="F426" s="434"/>
      <c r="G426" s="427"/>
      <c r="H426" s="427"/>
      <c r="I426" s="393"/>
      <c r="J426" s="397"/>
      <c r="K426" s="393"/>
      <c r="L426" s="434"/>
      <c r="M426" s="427"/>
      <c r="V426" s="366"/>
      <c r="W426" s="366"/>
      <c r="X426" s="366"/>
      <c r="Y426" s="346"/>
      <c r="AA426" s="383"/>
      <c r="AD426" s="383"/>
    </row>
    <row r="427" spans="1:30" ht="15" customHeight="1" x14ac:dyDescent="0.25">
      <c r="A427" s="381"/>
      <c r="B427" s="381"/>
      <c r="C427" s="368"/>
      <c r="D427" s="398"/>
      <c r="E427" s="393"/>
      <c r="F427" s="426"/>
      <c r="G427" s="427"/>
      <c r="H427" s="427"/>
      <c r="I427" s="393"/>
      <c r="J427" s="398"/>
      <c r="K427" s="393"/>
      <c r="L427" s="426"/>
      <c r="M427" s="427"/>
      <c r="V427" s="366"/>
      <c r="W427" s="366"/>
      <c r="X427" s="366"/>
      <c r="Y427" s="346"/>
      <c r="AA427" s="383"/>
      <c r="AD427" s="383"/>
    </row>
    <row r="428" spans="1:30" ht="15" customHeight="1" x14ac:dyDescent="0.25">
      <c r="A428" s="380"/>
      <c r="B428" s="380"/>
      <c r="C428" s="368"/>
      <c r="D428" s="397"/>
      <c r="E428" s="393"/>
      <c r="F428" s="428"/>
      <c r="G428" s="427"/>
      <c r="H428" s="427"/>
      <c r="I428" s="393"/>
      <c r="J428" s="397"/>
      <c r="K428" s="393"/>
      <c r="L428" s="428"/>
      <c r="M428" s="427"/>
      <c r="V428" s="366"/>
      <c r="W428" s="366"/>
      <c r="X428" s="366"/>
      <c r="Y428" s="346"/>
      <c r="AA428" s="383"/>
      <c r="AD428" s="383"/>
    </row>
    <row r="429" spans="1:30" ht="15" customHeight="1" x14ac:dyDescent="0.25">
      <c r="A429" s="381"/>
      <c r="B429" s="381"/>
      <c r="C429" s="368"/>
      <c r="D429" s="398"/>
      <c r="E429" s="393"/>
      <c r="F429" s="426"/>
      <c r="G429" s="427"/>
      <c r="H429" s="427"/>
      <c r="I429" s="393"/>
      <c r="J429" s="398"/>
      <c r="K429" s="393"/>
      <c r="L429" s="426"/>
      <c r="M429" s="427"/>
      <c r="V429" s="366"/>
      <c r="W429" s="366"/>
      <c r="X429" s="366"/>
      <c r="Y429" s="346"/>
      <c r="AA429" s="383"/>
      <c r="AD429" s="383"/>
    </row>
    <row r="430" spans="1:30" x14ac:dyDescent="0.25">
      <c r="A430" s="379"/>
      <c r="B430" s="379"/>
      <c r="C430" s="370"/>
      <c r="D430" s="400"/>
      <c r="E430" s="392"/>
      <c r="F430" s="431"/>
      <c r="G430" s="427"/>
      <c r="H430" s="427"/>
      <c r="I430" s="392"/>
      <c r="J430" s="400"/>
      <c r="K430" s="392"/>
      <c r="L430" s="431"/>
      <c r="M430" s="427"/>
      <c r="V430" s="366"/>
      <c r="W430" s="366"/>
      <c r="X430" s="366"/>
      <c r="Y430" s="346"/>
      <c r="AA430" s="383"/>
      <c r="AD430" s="383"/>
    </row>
    <row r="431" spans="1:30" x14ac:dyDescent="0.25">
      <c r="A431" s="378"/>
      <c r="B431" s="378"/>
      <c r="C431" s="370"/>
      <c r="D431" s="399"/>
      <c r="E431" s="392"/>
      <c r="F431" s="432"/>
      <c r="G431" s="427"/>
      <c r="H431" s="427"/>
      <c r="I431" s="392"/>
      <c r="J431" s="399"/>
      <c r="K431" s="392"/>
      <c r="L431" s="432"/>
      <c r="M431" s="427"/>
      <c r="V431" s="366"/>
      <c r="W431" s="366"/>
      <c r="X431" s="366"/>
      <c r="Y431" s="346"/>
      <c r="AA431" s="383"/>
      <c r="AD431" s="383"/>
    </row>
    <row r="432" spans="1:30" ht="15" customHeight="1" x14ac:dyDescent="0.25">
      <c r="A432" s="380"/>
      <c r="B432" s="380"/>
      <c r="C432" s="368"/>
      <c r="D432" s="397"/>
      <c r="E432" s="393"/>
      <c r="F432" s="428"/>
      <c r="G432" s="427"/>
      <c r="H432" s="427"/>
      <c r="I432" s="393"/>
      <c r="J432" s="397"/>
      <c r="K432" s="393"/>
      <c r="L432" s="434"/>
      <c r="M432" s="427"/>
      <c r="V432" s="366"/>
      <c r="W432" s="366"/>
      <c r="X432" s="366"/>
      <c r="Y432" s="346"/>
      <c r="AA432" s="383"/>
      <c r="AD432" s="383"/>
    </row>
    <row r="433" spans="1:30" x14ac:dyDescent="0.25">
      <c r="A433" s="381"/>
      <c r="B433" s="381"/>
      <c r="C433" s="368"/>
      <c r="D433" s="398"/>
      <c r="E433" s="393"/>
      <c r="F433" s="426"/>
      <c r="G433" s="427"/>
      <c r="H433" s="427"/>
      <c r="I433" s="393"/>
      <c r="J433" s="398"/>
      <c r="K433" s="393"/>
      <c r="L433" s="426"/>
      <c r="M433" s="427"/>
      <c r="V433" s="366"/>
      <c r="W433" s="366"/>
      <c r="X433" s="366"/>
      <c r="Y433" s="346"/>
      <c r="AA433" s="383"/>
      <c r="AD433" s="383"/>
    </row>
    <row r="434" spans="1:30" ht="15" customHeight="1" x14ac:dyDescent="0.25">
      <c r="A434" s="380"/>
      <c r="B434" s="380"/>
      <c r="C434" s="368"/>
      <c r="D434" s="401"/>
      <c r="E434" s="393"/>
      <c r="F434" s="428"/>
      <c r="G434" s="427"/>
      <c r="H434" s="427"/>
      <c r="I434" s="393"/>
      <c r="J434" s="401"/>
      <c r="K434" s="393"/>
      <c r="L434" s="428"/>
      <c r="M434" s="427"/>
      <c r="V434" s="366"/>
      <c r="W434" s="366"/>
      <c r="X434" s="366"/>
      <c r="Y434" s="346"/>
      <c r="AA434" s="383"/>
      <c r="AD434" s="383"/>
    </row>
    <row r="435" spans="1:30" x14ac:dyDescent="0.25">
      <c r="A435" s="381"/>
      <c r="B435" s="381"/>
      <c r="C435" s="368"/>
      <c r="D435" s="398"/>
      <c r="E435" s="393"/>
      <c r="F435" s="426"/>
      <c r="G435" s="427"/>
      <c r="H435" s="427"/>
      <c r="I435" s="393"/>
      <c r="J435" s="398"/>
      <c r="K435" s="393"/>
      <c r="L435" s="426"/>
      <c r="M435" s="427"/>
      <c r="V435" s="366"/>
      <c r="W435" s="366"/>
      <c r="X435" s="366"/>
      <c r="Y435" s="346"/>
      <c r="AA435" s="383"/>
      <c r="AD435" s="383"/>
    </row>
    <row r="436" spans="1:30" x14ac:dyDescent="0.25">
      <c r="A436" s="380"/>
      <c r="B436" s="380"/>
      <c r="C436" s="368"/>
      <c r="D436" s="397"/>
      <c r="E436" s="393"/>
      <c r="F436" s="428"/>
      <c r="G436" s="427"/>
      <c r="H436" s="427"/>
      <c r="I436" s="393"/>
      <c r="J436" s="397"/>
      <c r="K436" s="393"/>
      <c r="L436" s="428"/>
      <c r="M436" s="427"/>
      <c r="V436" s="366"/>
      <c r="W436" s="366"/>
      <c r="X436" s="366"/>
      <c r="Y436" s="346"/>
      <c r="AA436" s="383"/>
      <c r="AD436" s="383"/>
    </row>
    <row r="437" spans="1:30" x14ac:dyDescent="0.25">
      <c r="A437" s="378"/>
      <c r="B437" s="378"/>
      <c r="C437" s="370"/>
      <c r="D437" s="402"/>
      <c r="E437" s="392"/>
      <c r="F437" s="432"/>
      <c r="G437" s="427"/>
      <c r="H437" s="427"/>
      <c r="I437" s="392"/>
      <c r="J437" s="402"/>
      <c r="K437" s="392"/>
      <c r="L437" s="432"/>
      <c r="M437" s="427"/>
      <c r="V437" s="366"/>
      <c r="W437" s="366"/>
      <c r="X437" s="366"/>
      <c r="Y437" s="346"/>
      <c r="AA437" s="383"/>
      <c r="AD437" s="383"/>
    </row>
    <row r="438" spans="1:30" x14ac:dyDescent="0.25">
      <c r="A438" s="379"/>
      <c r="B438" s="379"/>
      <c r="C438" s="370"/>
      <c r="D438" s="404"/>
      <c r="E438" s="392"/>
      <c r="F438" s="429"/>
      <c r="G438" s="427"/>
      <c r="H438" s="427"/>
      <c r="I438" s="392"/>
      <c r="J438" s="404"/>
      <c r="K438" s="392"/>
      <c r="L438" s="429"/>
      <c r="M438" s="427"/>
      <c r="V438" s="366"/>
      <c r="W438" s="366"/>
      <c r="X438" s="366"/>
      <c r="Y438" s="346"/>
      <c r="AA438" s="383"/>
      <c r="AD438" s="383"/>
    </row>
    <row r="439" spans="1:30" x14ac:dyDescent="0.25">
      <c r="A439" s="378"/>
      <c r="B439" s="378"/>
      <c r="C439" s="370"/>
      <c r="D439" s="399"/>
      <c r="E439" s="392"/>
      <c r="F439" s="432"/>
      <c r="G439" s="427"/>
      <c r="H439" s="427"/>
      <c r="I439" s="392"/>
      <c r="J439" s="399"/>
      <c r="K439" s="392"/>
      <c r="L439" s="432"/>
      <c r="M439" s="427"/>
      <c r="V439" s="366"/>
      <c r="W439" s="366"/>
      <c r="X439" s="366"/>
      <c r="Y439" s="346"/>
      <c r="AA439" s="383"/>
      <c r="AD439" s="383"/>
    </row>
    <row r="440" spans="1:30" ht="15" customHeight="1" x14ac:dyDescent="0.25">
      <c r="A440" s="380"/>
      <c r="B440" s="380"/>
      <c r="C440" s="368"/>
      <c r="D440" s="401"/>
      <c r="E440" s="393"/>
      <c r="F440" s="428"/>
      <c r="G440" s="427"/>
      <c r="H440" s="427"/>
      <c r="I440" s="393"/>
      <c r="J440" s="401"/>
      <c r="K440" s="393"/>
      <c r="L440" s="428"/>
      <c r="M440" s="427"/>
      <c r="V440" s="366"/>
      <c r="W440" s="366"/>
      <c r="X440" s="366"/>
      <c r="Y440" s="346"/>
      <c r="AA440" s="383"/>
      <c r="AD440" s="383"/>
    </row>
    <row r="441" spans="1:30" x14ac:dyDescent="0.25">
      <c r="A441" s="381"/>
      <c r="B441" s="381"/>
      <c r="C441" s="368"/>
      <c r="D441" s="398"/>
      <c r="E441" s="393"/>
      <c r="F441" s="426"/>
      <c r="G441" s="427"/>
      <c r="H441" s="427"/>
      <c r="I441" s="393"/>
      <c r="J441" s="398"/>
      <c r="K441" s="393"/>
      <c r="L441" s="426"/>
      <c r="M441" s="427"/>
      <c r="V441" s="366"/>
      <c r="W441" s="366"/>
      <c r="X441" s="366"/>
      <c r="Y441" s="346"/>
      <c r="AA441" s="383"/>
      <c r="AD441" s="383"/>
    </row>
    <row r="442" spans="1:30" ht="15" customHeight="1" x14ac:dyDescent="0.25">
      <c r="A442" s="380"/>
      <c r="B442" s="380"/>
      <c r="C442" s="368"/>
      <c r="D442" s="397"/>
      <c r="E442" s="393"/>
      <c r="F442" s="428"/>
      <c r="G442" s="427"/>
      <c r="H442" s="427"/>
      <c r="I442" s="393"/>
      <c r="J442" s="397"/>
      <c r="K442" s="393"/>
      <c r="L442" s="428"/>
      <c r="M442" s="427"/>
      <c r="V442" s="366"/>
      <c r="W442" s="366"/>
      <c r="X442" s="366"/>
      <c r="Y442" s="346"/>
      <c r="AA442" s="383"/>
      <c r="AD442" s="383"/>
    </row>
    <row r="443" spans="1:30" ht="15" customHeight="1" x14ac:dyDescent="0.25">
      <c r="A443" s="381"/>
      <c r="B443" s="381"/>
      <c r="C443" s="368"/>
      <c r="D443" s="403"/>
      <c r="E443" s="393"/>
      <c r="F443" s="426"/>
      <c r="G443" s="427"/>
      <c r="H443" s="427"/>
      <c r="I443" s="393"/>
      <c r="J443" s="403"/>
      <c r="K443" s="393"/>
      <c r="L443" s="426"/>
      <c r="M443" s="427"/>
      <c r="V443" s="366"/>
      <c r="W443" s="366"/>
      <c r="X443" s="366"/>
      <c r="Y443" s="346"/>
      <c r="AA443" s="383"/>
      <c r="AD443" s="383"/>
    </row>
    <row r="444" spans="1:30" ht="15" customHeight="1" x14ac:dyDescent="0.25">
      <c r="A444" s="380"/>
      <c r="B444" s="380"/>
      <c r="C444" s="368"/>
      <c r="D444" s="401"/>
      <c r="E444" s="393"/>
      <c r="F444" s="428"/>
      <c r="G444" s="427"/>
      <c r="H444" s="427"/>
      <c r="I444" s="393"/>
      <c r="J444" s="401"/>
      <c r="K444" s="393"/>
      <c r="L444" s="428"/>
      <c r="M444" s="427"/>
      <c r="V444" s="366"/>
      <c r="W444" s="366"/>
      <c r="X444" s="366"/>
      <c r="Y444" s="346"/>
      <c r="AA444" s="383"/>
      <c r="AD444" s="383"/>
    </row>
    <row r="445" spans="1:30" ht="15" customHeight="1" x14ac:dyDescent="0.25">
      <c r="A445" s="381"/>
      <c r="B445" s="381"/>
      <c r="C445" s="368"/>
      <c r="D445" s="403"/>
      <c r="E445" s="393"/>
      <c r="F445" s="426"/>
      <c r="G445" s="427"/>
      <c r="H445" s="427"/>
      <c r="I445" s="393"/>
      <c r="J445" s="403"/>
      <c r="K445" s="393"/>
      <c r="L445" s="426"/>
      <c r="M445" s="427"/>
      <c r="V445" s="366"/>
      <c r="W445" s="366"/>
      <c r="X445" s="366"/>
      <c r="Y445" s="346"/>
      <c r="AA445" s="383"/>
      <c r="AD445" s="383"/>
    </row>
    <row r="446" spans="1:30" x14ac:dyDescent="0.25">
      <c r="A446" s="380"/>
      <c r="B446" s="380"/>
      <c r="C446" s="368"/>
      <c r="D446" s="397"/>
      <c r="E446" s="393"/>
      <c r="F446" s="428"/>
      <c r="G446" s="427"/>
      <c r="H446" s="427"/>
      <c r="I446" s="393"/>
      <c r="J446" s="397"/>
      <c r="K446" s="393"/>
      <c r="L446" s="428"/>
      <c r="M446" s="427"/>
      <c r="V446" s="366"/>
      <c r="W446" s="366"/>
      <c r="X446" s="366"/>
      <c r="Y446" s="346"/>
      <c r="AA446" s="383"/>
      <c r="AD446" s="383"/>
    </row>
    <row r="447" spans="1:30" x14ac:dyDescent="0.25">
      <c r="A447" s="381"/>
      <c r="B447" s="381"/>
      <c r="C447" s="368"/>
      <c r="D447" s="398"/>
      <c r="E447" s="393"/>
      <c r="F447" s="426"/>
      <c r="G447" s="427"/>
      <c r="H447" s="427"/>
      <c r="I447" s="393"/>
      <c r="J447" s="398"/>
      <c r="K447" s="393"/>
      <c r="L447" s="426"/>
      <c r="M447" s="427"/>
      <c r="V447" s="366"/>
      <c r="W447" s="366"/>
      <c r="X447" s="366"/>
      <c r="Y447" s="346"/>
      <c r="AA447" s="383"/>
      <c r="AD447" s="383"/>
    </row>
    <row r="448" spans="1:30" x14ac:dyDescent="0.25">
      <c r="A448" s="379"/>
      <c r="B448" s="379"/>
      <c r="C448" s="370"/>
      <c r="D448" s="404"/>
      <c r="E448" s="392"/>
      <c r="F448" s="429"/>
      <c r="G448" s="427"/>
      <c r="H448" s="427"/>
      <c r="I448" s="392"/>
      <c r="J448" s="404"/>
      <c r="K448" s="392"/>
      <c r="L448" s="429"/>
      <c r="M448" s="427"/>
      <c r="V448" s="366"/>
      <c r="W448" s="366"/>
      <c r="X448" s="366"/>
      <c r="Y448" s="346"/>
      <c r="AA448" s="383"/>
      <c r="AD448" s="383"/>
    </row>
    <row r="449" spans="1:30" x14ac:dyDescent="0.25">
      <c r="A449" s="378"/>
      <c r="B449" s="378"/>
      <c r="C449" s="370"/>
      <c r="D449" s="399"/>
      <c r="E449" s="392"/>
      <c r="F449" s="432"/>
      <c r="G449" s="427"/>
      <c r="H449" s="427"/>
      <c r="I449" s="392"/>
      <c r="J449" s="399"/>
      <c r="K449" s="392"/>
      <c r="L449" s="432"/>
      <c r="M449" s="427"/>
      <c r="V449" s="366"/>
      <c r="W449" s="366"/>
      <c r="X449" s="366"/>
      <c r="Y449" s="346"/>
      <c r="AA449" s="383"/>
      <c r="AD449" s="383"/>
    </row>
    <row r="450" spans="1:30" ht="15" customHeight="1" x14ac:dyDescent="0.25">
      <c r="A450" s="380"/>
      <c r="B450" s="380"/>
      <c r="C450" s="368"/>
      <c r="D450" s="401"/>
      <c r="E450" s="393"/>
      <c r="F450" s="428"/>
      <c r="G450" s="427"/>
      <c r="H450" s="427"/>
      <c r="I450" s="393"/>
      <c r="J450" s="401"/>
      <c r="K450" s="393"/>
      <c r="L450" s="428"/>
      <c r="M450" s="427"/>
      <c r="V450" s="366"/>
      <c r="W450" s="366"/>
      <c r="X450" s="366"/>
      <c r="Y450" s="346"/>
      <c r="AA450" s="383"/>
      <c r="AD450" s="383"/>
    </row>
    <row r="451" spans="1:30" ht="15" customHeight="1" x14ac:dyDescent="0.25">
      <c r="A451" s="381"/>
      <c r="B451" s="381"/>
      <c r="C451" s="368"/>
      <c r="D451" s="403"/>
      <c r="E451" s="393"/>
      <c r="F451" s="426"/>
      <c r="G451" s="427"/>
      <c r="H451" s="427"/>
      <c r="I451" s="393"/>
      <c r="J451" s="403"/>
      <c r="K451" s="393"/>
      <c r="L451" s="426"/>
      <c r="M451" s="427"/>
      <c r="V451" s="366"/>
      <c r="W451" s="366"/>
      <c r="X451" s="366"/>
      <c r="Y451" s="346"/>
      <c r="AA451" s="383"/>
      <c r="AD451" s="383"/>
    </row>
    <row r="452" spans="1:30" ht="15" customHeight="1" x14ac:dyDescent="0.25">
      <c r="A452" s="380"/>
      <c r="B452" s="380"/>
      <c r="C452" s="368"/>
      <c r="D452" s="397"/>
      <c r="E452" s="393"/>
      <c r="F452" s="434"/>
      <c r="G452" s="427"/>
      <c r="H452" s="427"/>
      <c r="I452" s="393"/>
      <c r="J452" s="401"/>
      <c r="K452" s="393"/>
      <c r="L452" s="428"/>
      <c r="M452" s="427"/>
      <c r="V452" s="366"/>
      <c r="W452" s="366"/>
      <c r="X452" s="366"/>
      <c r="Y452" s="346"/>
      <c r="AA452" s="383"/>
      <c r="AD452" s="383"/>
    </row>
    <row r="453" spans="1:30" ht="15" customHeight="1" x14ac:dyDescent="0.25">
      <c r="A453" s="381"/>
      <c r="B453" s="381"/>
      <c r="C453" s="368"/>
      <c r="D453" s="403"/>
      <c r="E453" s="393"/>
      <c r="F453" s="426"/>
      <c r="G453" s="427"/>
      <c r="H453" s="427"/>
      <c r="I453" s="393"/>
      <c r="J453" s="403"/>
      <c r="K453" s="393"/>
      <c r="L453" s="426"/>
      <c r="M453" s="427"/>
      <c r="V453" s="366"/>
      <c r="W453" s="366"/>
      <c r="X453" s="366"/>
      <c r="Y453" s="346"/>
      <c r="AA453" s="383"/>
      <c r="AD453" s="383"/>
    </row>
    <row r="454" spans="1:30" ht="15" customHeight="1" x14ac:dyDescent="0.25">
      <c r="A454" s="380"/>
      <c r="B454" s="380"/>
      <c r="C454" s="368"/>
      <c r="D454" s="397"/>
      <c r="E454" s="393"/>
      <c r="F454" s="428"/>
      <c r="G454" s="427"/>
      <c r="H454" s="427"/>
      <c r="I454" s="393"/>
      <c r="J454" s="401"/>
      <c r="K454" s="393"/>
      <c r="L454" s="428"/>
      <c r="M454" s="427"/>
      <c r="V454" s="366"/>
      <c r="W454" s="366"/>
      <c r="X454" s="366"/>
      <c r="Y454" s="346"/>
      <c r="AA454" s="383"/>
      <c r="AD454" s="383"/>
    </row>
    <row r="455" spans="1:30" ht="15" customHeight="1" x14ac:dyDescent="0.25">
      <c r="A455" s="381"/>
      <c r="B455" s="381"/>
      <c r="C455" s="368"/>
      <c r="D455" s="403"/>
      <c r="E455" s="393"/>
      <c r="F455" s="426"/>
      <c r="G455" s="427"/>
      <c r="H455" s="427"/>
      <c r="I455" s="393"/>
      <c r="J455" s="403"/>
      <c r="K455" s="393"/>
      <c r="L455" s="426"/>
      <c r="M455" s="427"/>
      <c r="V455" s="366"/>
      <c r="W455" s="366"/>
      <c r="X455" s="366"/>
      <c r="Y455" s="346"/>
      <c r="AA455" s="383"/>
      <c r="AD455" s="383"/>
    </row>
    <row r="456" spans="1:30" x14ac:dyDescent="0.25">
      <c r="A456" s="380"/>
      <c r="B456" s="380"/>
      <c r="C456" s="368"/>
      <c r="D456" s="397"/>
      <c r="E456" s="393"/>
      <c r="F456" s="428"/>
      <c r="G456" s="427"/>
      <c r="H456" s="427"/>
      <c r="I456" s="393"/>
      <c r="J456" s="397"/>
      <c r="K456" s="393"/>
      <c r="L456" s="428"/>
      <c r="M456" s="427"/>
      <c r="V456" s="366"/>
      <c r="W456" s="366"/>
      <c r="X456" s="366"/>
      <c r="Y456" s="346"/>
      <c r="AA456" s="383"/>
      <c r="AD456" s="383"/>
    </row>
    <row r="457" spans="1:30" ht="15" customHeight="1" x14ac:dyDescent="0.25">
      <c r="A457" s="381"/>
      <c r="B457" s="381"/>
      <c r="C457" s="368"/>
      <c r="D457" s="403"/>
      <c r="E457" s="393"/>
      <c r="F457" s="426"/>
      <c r="G457" s="427"/>
      <c r="H457" s="427"/>
      <c r="I457" s="393"/>
      <c r="J457" s="403"/>
      <c r="K457" s="393"/>
      <c r="L457" s="426"/>
      <c r="M457" s="427"/>
      <c r="V457" s="366"/>
      <c r="W457" s="366"/>
      <c r="X457" s="366"/>
      <c r="Y457" s="346"/>
      <c r="AA457" s="383"/>
      <c r="AD457" s="383"/>
    </row>
    <row r="458" spans="1:30" x14ac:dyDescent="0.25">
      <c r="A458" s="380"/>
      <c r="B458" s="380"/>
      <c r="C458" s="368"/>
      <c r="D458" s="397"/>
      <c r="E458" s="393"/>
      <c r="F458" s="428"/>
      <c r="G458" s="427"/>
      <c r="H458" s="427"/>
      <c r="I458" s="393"/>
      <c r="J458" s="397"/>
      <c r="K458" s="393"/>
      <c r="L458" s="428"/>
      <c r="M458" s="427"/>
      <c r="V458" s="366"/>
      <c r="W458" s="366"/>
      <c r="X458" s="366"/>
      <c r="Y458" s="346"/>
      <c r="AA458" s="383"/>
      <c r="AD458" s="383"/>
    </row>
    <row r="459" spans="1:30" x14ac:dyDescent="0.25">
      <c r="A459" s="381"/>
      <c r="B459" s="381"/>
      <c r="C459" s="368"/>
      <c r="D459" s="398"/>
      <c r="E459" s="393"/>
      <c r="F459" s="426"/>
      <c r="G459" s="427"/>
      <c r="H459" s="427"/>
      <c r="I459" s="393"/>
      <c r="J459" s="398"/>
      <c r="K459" s="393"/>
      <c r="L459" s="426"/>
      <c r="M459" s="427"/>
      <c r="V459" s="366"/>
      <c r="W459" s="366"/>
      <c r="X459" s="366"/>
      <c r="Y459" s="346"/>
      <c r="AA459" s="383"/>
      <c r="AD459" s="383"/>
    </row>
    <row r="460" spans="1:30" ht="14.45" customHeight="1" x14ac:dyDescent="0.25">
      <c r="A460" s="380"/>
      <c r="B460" s="380"/>
      <c r="C460" s="368"/>
      <c r="D460" s="397"/>
      <c r="E460" s="393"/>
      <c r="F460" s="428"/>
      <c r="G460" s="427"/>
      <c r="H460" s="427"/>
      <c r="I460" s="393"/>
      <c r="J460" s="397"/>
      <c r="K460" s="393"/>
      <c r="L460" s="428"/>
      <c r="M460" s="427"/>
      <c r="V460" s="366"/>
      <c r="W460" s="366"/>
      <c r="X460" s="366"/>
      <c r="Y460" s="346"/>
      <c r="AA460" s="383"/>
      <c r="AD460" s="383"/>
    </row>
    <row r="461" spans="1:30" ht="14.45" customHeight="1" x14ac:dyDescent="0.25">
      <c r="A461" s="381"/>
      <c r="B461" s="381"/>
      <c r="C461" s="368"/>
      <c r="D461" s="398"/>
      <c r="E461" s="393"/>
      <c r="F461" s="426"/>
      <c r="G461" s="427"/>
      <c r="H461" s="427"/>
      <c r="I461" s="393"/>
      <c r="J461" s="398"/>
      <c r="K461" s="393"/>
      <c r="L461" s="426"/>
      <c r="M461" s="427"/>
      <c r="V461" s="366"/>
      <c r="W461" s="366"/>
      <c r="X461" s="366"/>
      <c r="Y461" s="346"/>
      <c r="AA461" s="383"/>
      <c r="AD461" s="383"/>
    </row>
    <row r="462" spans="1:30" x14ac:dyDescent="0.25">
      <c r="A462" s="380"/>
      <c r="B462" s="380"/>
      <c r="C462" s="368"/>
      <c r="D462" s="397"/>
      <c r="E462" s="393"/>
      <c r="F462" s="428"/>
      <c r="G462" s="427"/>
      <c r="H462" s="427"/>
      <c r="I462" s="393"/>
      <c r="J462" s="397"/>
      <c r="K462" s="393"/>
      <c r="L462" s="428"/>
      <c r="M462" s="427"/>
      <c r="V462" s="366"/>
      <c r="W462" s="366"/>
      <c r="X462" s="366"/>
      <c r="Y462" s="346"/>
      <c r="AA462" s="383"/>
      <c r="AD462" s="383"/>
    </row>
    <row r="463" spans="1:30" x14ac:dyDescent="0.25">
      <c r="A463" s="381"/>
      <c r="B463" s="381"/>
      <c r="C463" s="368"/>
      <c r="D463" s="398"/>
      <c r="E463" s="393"/>
      <c r="F463" s="426"/>
      <c r="G463" s="427"/>
      <c r="H463" s="427"/>
      <c r="I463" s="393"/>
      <c r="J463" s="398"/>
      <c r="K463" s="393"/>
      <c r="L463" s="426"/>
      <c r="M463" s="427"/>
      <c r="V463" s="366"/>
      <c r="W463" s="366"/>
      <c r="X463" s="366"/>
      <c r="Y463" s="346"/>
      <c r="AA463" s="383"/>
      <c r="AD463" s="383"/>
    </row>
    <row r="464" spans="1:30" ht="15" customHeight="1" x14ac:dyDescent="0.25">
      <c r="A464" s="380"/>
      <c r="B464" s="380"/>
      <c r="C464" s="368"/>
      <c r="D464" s="397"/>
      <c r="E464" s="393"/>
      <c r="F464" s="434"/>
      <c r="G464" s="427"/>
      <c r="H464" s="427"/>
      <c r="I464" s="393"/>
      <c r="J464" s="401"/>
      <c r="K464" s="393"/>
      <c r="L464" s="428"/>
      <c r="M464" s="427"/>
      <c r="V464" s="366"/>
      <c r="W464" s="366"/>
      <c r="X464" s="366"/>
      <c r="Y464" s="346"/>
      <c r="AA464" s="383"/>
      <c r="AD464" s="383"/>
    </row>
    <row r="465" spans="1:30" ht="15" customHeight="1" x14ac:dyDescent="0.25">
      <c r="A465" s="381"/>
      <c r="B465" s="381"/>
      <c r="C465" s="368"/>
      <c r="D465" s="398"/>
      <c r="E465" s="393"/>
      <c r="F465" s="426"/>
      <c r="G465" s="427"/>
      <c r="H465" s="427"/>
      <c r="I465" s="393"/>
      <c r="J465" s="398"/>
      <c r="K465" s="393"/>
      <c r="L465" s="435"/>
      <c r="M465" s="427"/>
      <c r="V465" s="366"/>
      <c r="W465" s="366"/>
      <c r="X465" s="366"/>
      <c r="Y465" s="346"/>
      <c r="AA465" s="383"/>
      <c r="AD465" s="383"/>
    </row>
    <row r="466" spans="1:30" ht="15" customHeight="1" x14ac:dyDescent="0.25">
      <c r="A466" s="380"/>
      <c r="B466" s="380"/>
      <c r="C466" s="368"/>
      <c r="D466" s="401"/>
      <c r="E466" s="393"/>
      <c r="F466" s="428"/>
      <c r="G466" s="427"/>
      <c r="H466" s="427"/>
      <c r="I466" s="393"/>
      <c r="J466" s="401"/>
      <c r="K466" s="393"/>
      <c r="L466" s="428"/>
      <c r="M466" s="427"/>
      <c r="V466" s="366"/>
      <c r="W466" s="366"/>
      <c r="X466" s="366"/>
      <c r="Y466" s="346"/>
      <c r="AA466" s="383"/>
      <c r="AD466" s="383"/>
    </row>
    <row r="467" spans="1:30" ht="15" customHeight="1" x14ac:dyDescent="0.25">
      <c r="A467" s="381"/>
      <c r="B467" s="381"/>
      <c r="C467" s="368"/>
      <c r="D467" s="403"/>
      <c r="E467" s="393"/>
      <c r="F467" s="426"/>
      <c r="G467" s="427"/>
      <c r="H467" s="427"/>
      <c r="I467" s="393"/>
      <c r="J467" s="403"/>
      <c r="K467" s="393"/>
      <c r="L467" s="426"/>
      <c r="M467" s="427"/>
      <c r="V467" s="366"/>
      <c r="W467" s="366"/>
      <c r="X467" s="366"/>
      <c r="Y467" s="346"/>
      <c r="AA467" s="383"/>
      <c r="AD467" s="383"/>
    </row>
    <row r="468" spans="1:30" ht="15" customHeight="1" x14ac:dyDescent="0.25">
      <c r="A468" s="380"/>
      <c r="B468" s="380"/>
      <c r="C468" s="368"/>
      <c r="D468" s="397"/>
      <c r="E468" s="393"/>
      <c r="F468" s="428"/>
      <c r="G468" s="427"/>
      <c r="H468" s="427"/>
      <c r="I468" s="393"/>
      <c r="J468" s="401"/>
      <c r="K468" s="393"/>
      <c r="L468" s="428"/>
      <c r="M468" s="427"/>
      <c r="V468" s="366"/>
      <c r="W468" s="366"/>
      <c r="X468" s="366"/>
      <c r="Y468" s="346"/>
      <c r="AA468" s="383"/>
      <c r="AD468" s="383"/>
    </row>
    <row r="469" spans="1:30" x14ac:dyDescent="0.25">
      <c r="A469" s="381"/>
      <c r="B469" s="381"/>
      <c r="C469" s="368"/>
      <c r="D469" s="398"/>
      <c r="E469" s="393"/>
      <c r="F469" s="426"/>
      <c r="G469" s="427"/>
      <c r="H469" s="427"/>
      <c r="I469" s="393"/>
      <c r="J469" s="398"/>
      <c r="K469" s="393"/>
      <c r="L469" s="426"/>
      <c r="M469" s="427"/>
      <c r="V469" s="366"/>
      <c r="W469" s="366"/>
      <c r="X469" s="366"/>
      <c r="Y469" s="346"/>
      <c r="AA469" s="383"/>
      <c r="AD469" s="383"/>
    </row>
    <row r="470" spans="1:30" x14ac:dyDescent="0.25">
      <c r="A470" s="380"/>
      <c r="B470" s="380"/>
      <c r="C470" s="368"/>
      <c r="D470" s="397"/>
      <c r="E470" s="393"/>
      <c r="F470" s="428"/>
      <c r="G470" s="427"/>
      <c r="H470" s="427"/>
      <c r="I470" s="393"/>
      <c r="J470" s="397"/>
      <c r="K470" s="393"/>
      <c r="L470" s="428"/>
      <c r="M470" s="427"/>
      <c r="V470" s="366"/>
      <c r="W470" s="366"/>
      <c r="X470" s="366"/>
      <c r="Y470" s="346"/>
      <c r="AA470" s="383"/>
      <c r="AD470" s="383"/>
    </row>
    <row r="471" spans="1:30" x14ac:dyDescent="0.25">
      <c r="A471" s="381"/>
      <c r="B471" s="381"/>
      <c r="C471" s="368"/>
      <c r="D471" s="398"/>
      <c r="E471" s="393"/>
      <c r="F471" s="426"/>
      <c r="G471" s="427"/>
      <c r="H471" s="427"/>
      <c r="I471" s="393"/>
      <c r="J471" s="398"/>
      <c r="K471" s="393"/>
      <c r="L471" s="426"/>
      <c r="M471" s="427"/>
      <c r="V471" s="366"/>
      <c r="W471" s="366"/>
      <c r="X471" s="366"/>
      <c r="Y471" s="346"/>
      <c r="AA471" s="383"/>
      <c r="AD471" s="383"/>
    </row>
    <row r="472" spans="1:30" ht="15" customHeight="1" x14ac:dyDescent="0.25">
      <c r="A472" s="380"/>
      <c r="B472" s="380"/>
      <c r="C472" s="368"/>
      <c r="D472" s="401"/>
      <c r="E472" s="393"/>
      <c r="F472" s="428"/>
      <c r="G472" s="427"/>
      <c r="H472" s="427"/>
      <c r="I472" s="393"/>
      <c r="J472" s="401"/>
      <c r="K472" s="393"/>
      <c r="L472" s="428"/>
      <c r="M472" s="427"/>
      <c r="V472" s="366"/>
      <c r="W472" s="366"/>
      <c r="X472" s="366"/>
      <c r="Y472" s="346"/>
      <c r="AA472" s="383"/>
      <c r="AD472" s="383"/>
    </row>
    <row r="473" spans="1:30" x14ac:dyDescent="0.25">
      <c r="A473" s="381"/>
      <c r="B473" s="381"/>
      <c r="C473" s="368"/>
      <c r="D473" s="398"/>
      <c r="E473" s="393"/>
      <c r="F473" s="426"/>
      <c r="G473" s="427"/>
      <c r="H473" s="427"/>
      <c r="I473" s="393"/>
      <c r="J473" s="398"/>
      <c r="K473" s="393"/>
      <c r="L473" s="426"/>
      <c r="M473" s="427"/>
      <c r="V473" s="366"/>
      <c r="W473" s="366"/>
      <c r="X473" s="366"/>
      <c r="Y473" s="346"/>
      <c r="AA473" s="383"/>
      <c r="AD473" s="383"/>
    </row>
    <row r="474" spans="1:30" ht="15" customHeight="1" x14ac:dyDescent="0.25">
      <c r="A474" s="380"/>
      <c r="B474" s="380"/>
      <c r="C474" s="368"/>
      <c r="D474" s="401"/>
      <c r="E474" s="393"/>
      <c r="F474" s="428"/>
      <c r="G474" s="427"/>
      <c r="H474" s="427"/>
      <c r="I474" s="393"/>
      <c r="J474" s="401"/>
      <c r="K474" s="393"/>
      <c r="L474" s="428"/>
      <c r="M474" s="427"/>
      <c r="V474" s="366"/>
      <c r="W474" s="366"/>
      <c r="X474" s="366"/>
      <c r="Y474" s="346"/>
      <c r="AA474" s="383"/>
      <c r="AD474" s="383"/>
    </row>
    <row r="475" spans="1:30" x14ac:dyDescent="0.25">
      <c r="A475" s="381"/>
      <c r="B475" s="381"/>
      <c r="C475" s="368"/>
      <c r="D475" s="398"/>
      <c r="E475" s="393"/>
      <c r="F475" s="426"/>
      <c r="G475" s="427"/>
      <c r="H475" s="427"/>
      <c r="I475" s="393"/>
      <c r="J475" s="398"/>
      <c r="K475" s="393"/>
      <c r="L475" s="426"/>
      <c r="M475" s="427"/>
      <c r="V475" s="366"/>
      <c r="W475" s="366"/>
      <c r="X475" s="366"/>
      <c r="Y475" s="346"/>
      <c r="AA475" s="383"/>
      <c r="AD475" s="383"/>
    </row>
    <row r="476" spans="1:30" ht="15" customHeight="1" x14ac:dyDescent="0.25">
      <c r="A476" s="380"/>
      <c r="B476" s="380"/>
      <c r="C476" s="368"/>
      <c r="D476" s="401"/>
      <c r="E476" s="393"/>
      <c r="F476" s="428"/>
      <c r="G476" s="427"/>
      <c r="H476" s="427"/>
      <c r="I476" s="393"/>
      <c r="J476" s="401"/>
      <c r="K476" s="393"/>
      <c r="L476" s="428"/>
      <c r="M476" s="427"/>
      <c r="V476" s="366"/>
      <c r="W476" s="366"/>
      <c r="X476" s="366"/>
      <c r="Y476" s="346"/>
      <c r="AA476" s="383"/>
      <c r="AD476" s="383"/>
    </row>
    <row r="477" spans="1:30" ht="15" customHeight="1" x14ac:dyDescent="0.25">
      <c r="A477" s="381"/>
      <c r="B477" s="381"/>
      <c r="C477" s="368"/>
      <c r="D477" s="403"/>
      <c r="E477" s="393"/>
      <c r="F477" s="426"/>
      <c r="G477" s="427"/>
      <c r="H477" s="427"/>
      <c r="I477" s="393"/>
      <c r="J477" s="403"/>
      <c r="K477" s="393"/>
      <c r="L477" s="426"/>
      <c r="M477" s="427"/>
      <c r="V477" s="366"/>
      <c r="W477" s="366"/>
      <c r="X477" s="366"/>
      <c r="Y477" s="346"/>
      <c r="AA477" s="383"/>
      <c r="AD477" s="383"/>
    </row>
    <row r="478" spans="1:30" x14ac:dyDescent="0.25">
      <c r="A478" s="380"/>
      <c r="B478" s="380"/>
      <c r="C478" s="368"/>
      <c r="D478" s="397"/>
      <c r="E478" s="393"/>
      <c r="F478" s="428"/>
      <c r="G478" s="427"/>
      <c r="H478" s="427"/>
      <c r="I478" s="393"/>
      <c r="J478" s="397"/>
      <c r="K478" s="393"/>
      <c r="L478" s="428"/>
      <c r="M478" s="427"/>
      <c r="V478" s="366"/>
      <c r="W478" s="366"/>
      <c r="X478" s="366"/>
      <c r="Y478" s="346"/>
      <c r="AA478" s="383"/>
      <c r="AD478" s="383"/>
    </row>
    <row r="479" spans="1:30" x14ac:dyDescent="0.25">
      <c r="A479" s="378"/>
      <c r="B479" s="378"/>
      <c r="C479" s="370"/>
      <c r="D479" s="402"/>
      <c r="E479" s="392"/>
      <c r="F479" s="432"/>
      <c r="G479" s="427"/>
      <c r="H479" s="427"/>
      <c r="I479" s="392"/>
      <c r="J479" s="402"/>
      <c r="K479" s="392"/>
      <c r="L479" s="432"/>
      <c r="M479" s="427"/>
      <c r="V479" s="366"/>
      <c r="W479" s="366"/>
      <c r="X479" s="366"/>
      <c r="Y479" s="346"/>
      <c r="AA479" s="383"/>
      <c r="AD479" s="383"/>
    </row>
    <row r="480" spans="1:30" x14ac:dyDescent="0.25">
      <c r="A480" s="379"/>
      <c r="B480" s="379"/>
      <c r="C480" s="370"/>
      <c r="D480" s="404"/>
      <c r="E480" s="392"/>
      <c r="F480" s="429"/>
      <c r="G480" s="427"/>
      <c r="H480" s="427"/>
      <c r="I480" s="392"/>
      <c r="J480" s="404"/>
      <c r="K480" s="392"/>
      <c r="L480" s="429"/>
      <c r="M480" s="427"/>
      <c r="V480" s="366"/>
      <c r="W480" s="366"/>
      <c r="X480" s="366"/>
      <c r="Y480" s="346"/>
      <c r="AA480" s="383"/>
      <c r="AD480" s="383"/>
    </row>
    <row r="481" spans="1:30" x14ac:dyDescent="0.25">
      <c r="A481" s="378"/>
      <c r="B481" s="378"/>
      <c r="C481" s="370"/>
      <c r="D481" s="399"/>
      <c r="E481" s="392"/>
      <c r="F481" s="432"/>
      <c r="G481" s="427"/>
      <c r="H481" s="427"/>
      <c r="I481" s="392"/>
      <c r="J481" s="399"/>
      <c r="K481" s="392"/>
      <c r="L481" s="432"/>
      <c r="M481" s="427"/>
      <c r="V481" s="366"/>
      <c r="W481" s="366"/>
      <c r="X481" s="366"/>
      <c r="Y481" s="346"/>
      <c r="AA481" s="383"/>
      <c r="AD481" s="383"/>
    </row>
    <row r="482" spans="1:30" x14ac:dyDescent="0.25">
      <c r="A482" s="379"/>
      <c r="B482" s="379"/>
      <c r="C482" s="370"/>
      <c r="D482" s="400"/>
      <c r="E482" s="392"/>
      <c r="F482" s="429"/>
      <c r="G482" s="427"/>
      <c r="H482" s="427"/>
      <c r="I482" s="392"/>
      <c r="J482" s="400"/>
      <c r="K482" s="392"/>
      <c r="L482" s="429"/>
      <c r="M482" s="427"/>
      <c r="V482" s="366"/>
      <c r="W482" s="366"/>
      <c r="X482" s="366"/>
      <c r="Y482" s="346"/>
      <c r="AA482" s="383"/>
      <c r="AD482" s="383"/>
    </row>
    <row r="483" spans="1:30" x14ac:dyDescent="0.25">
      <c r="A483" s="381"/>
      <c r="B483" s="381"/>
      <c r="C483" s="368"/>
      <c r="D483" s="398"/>
      <c r="E483" s="393"/>
      <c r="F483" s="426"/>
      <c r="G483" s="427"/>
      <c r="H483" s="427"/>
      <c r="I483" s="393"/>
      <c r="J483" s="398"/>
      <c r="K483" s="393"/>
      <c r="L483" s="426"/>
      <c r="M483" s="427"/>
      <c r="V483" s="366"/>
      <c r="W483" s="366"/>
      <c r="X483" s="366"/>
      <c r="Y483" s="346"/>
      <c r="AA483" s="383"/>
      <c r="AD483" s="383"/>
    </row>
    <row r="484" spans="1:30" ht="15" customHeight="1" x14ac:dyDescent="0.25">
      <c r="A484" s="380"/>
      <c r="B484" s="380"/>
      <c r="C484" s="368"/>
      <c r="D484" s="401"/>
      <c r="E484" s="393"/>
      <c r="F484" s="428"/>
      <c r="G484" s="427"/>
      <c r="H484" s="427"/>
      <c r="I484" s="393"/>
      <c r="J484" s="401"/>
      <c r="K484" s="393"/>
      <c r="L484" s="428"/>
      <c r="M484" s="427"/>
      <c r="V484" s="366"/>
      <c r="W484" s="366"/>
      <c r="X484" s="366"/>
      <c r="Y484" s="346"/>
      <c r="AA484" s="383"/>
      <c r="AD484" s="383"/>
    </row>
    <row r="485" spans="1:30" ht="15" customHeight="1" x14ac:dyDescent="0.25">
      <c r="A485" s="381"/>
      <c r="B485" s="381"/>
      <c r="C485" s="368"/>
      <c r="D485" s="403"/>
      <c r="E485" s="393"/>
      <c r="F485" s="426"/>
      <c r="G485" s="427"/>
      <c r="H485" s="427"/>
      <c r="I485" s="393"/>
      <c r="J485" s="403"/>
      <c r="K485" s="393"/>
      <c r="L485" s="426"/>
      <c r="M485" s="427"/>
      <c r="V485" s="366"/>
      <c r="W485" s="366"/>
      <c r="X485" s="366"/>
      <c r="Y485" s="346"/>
      <c r="AA485" s="383"/>
      <c r="AD485" s="383"/>
    </row>
    <row r="486" spans="1:30" x14ac:dyDescent="0.25">
      <c r="A486" s="380"/>
      <c r="B486" s="380"/>
      <c r="C486" s="368"/>
      <c r="D486" s="397"/>
      <c r="E486" s="393"/>
      <c r="F486" s="428"/>
      <c r="G486" s="427"/>
      <c r="H486" s="427"/>
      <c r="I486" s="393"/>
      <c r="J486" s="397"/>
      <c r="K486" s="393"/>
      <c r="L486" s="428"/>
      <c r="M486" s="427"/>
      <c r="V486" s="366"/>
      <c r="W486" s="366"/>
      <c r="X486" s="366"/>
      <c r="Y486" s="346"/>
      <c r="AA486" s="383"/>
      <c r="AD486" s="383"/>
    </row>
    <row r="487" spans="1:30" x14ac:dyDescent="0.25">
      <c r="A487" s="381"/>
      <c r="B487" s="381"/>
      <c r="C487" s="368"/>
      <c r="D487" s="398"/>
      <c r="E487" s="393"/>
      <c r="F487" s="426"/>
      <c r="G487" s="427"/>
      <c r="H487" s="427"/>
      <c r="I487" s="393"/>
      <c r="J487" s="398"/>
      <c r="K487" s="393"/>
      <c r="L487" s="426"/>
      <c r="M487" s="427"/>
      <c r="V487" s="366"/>
      <c r="W487" s="366"/>
      <c r="X487" s="366"/>
      <c r="Y487" s="346"/>
      <c r="AA487" s="383"/>
      <c r="AD487" s="383"/>
    </row>
    <row r="488" spans="1:30" x14ac:dyDescent="0.25">
      <c r="A488" s="379"/>
      <c r="B488" s="379"/>
      <c r="C488" s="370"/>
      <c r="D488" s="404"/>
      <c r="E488" s="392"/>
      <c r="F488" s="429"/>
      <c r="G488" s="427"/>
      <c r="H488" s="427"/>
      <c r="I488" s="392"/>
      <c r="J488" s="404"/>
      <c r="K488" s="392"/>
      <c r="L488" s="429"/>
      <c r="M488" s="427"/>
      <c r="V488" s="366"/>
      <c r="W488" s="366"/>
      <c r="X488" s="366"/>
      <c r="Y488" s="346"/>
      <c r="AA488" s="383"/>
      <c r="AD488" s="383"/>
    </row>
    <row r="489" spans="1:30" x14ac:dyDescent="0.25">
      <c r="A489" s="378"/>
      <c r="B489" s="378"/>
      <c r="C489" s="370"/>
      <c r="D489" s="399"/>
      <c r="E489" s="392"/>
      <c r="F489" s="432"/>
      <c r="G489" s="427"/>
      <c r="H489" s="427"/>
      <c r="I489" s="392"/>
      <c r="J489" s="399"/>
      <c r="K489" s="392"/>
      <c r="L489" s="432"/>
      <c r="M489" s="427"/>
      <c r="V489" s="366"/>
      <c r="W489" s="366"/>
      <c r="X489" s="366"/>
      <c r="Y489" s="346"/>
      <c r="AA489" s="383"/>
      <c r="AD489" s="383"/>
    </row>
    <row r="490" spans="1:30" ht="15" customHeight="1" x14ac:dyDescent="0.25">
      <c r="A490" s="380"/>
      <c r="B490" s="380"/>
      <c r="C490" s="368"/>
      <c r="D490" s="401"/>
      <c r="E490" s="393"/>
      <c r="F490" s="428"/>
      <c r="G490" s="427"/>
      <c r="H490" s="427"/>
      <c r="I490" s="393"/>
      <c r="J490" s="401"/>
      <c r="K490" s="393"/>
      <c r="L490" s="428"/>
      <c r="M490" s="427"/>
      <c r="V490" s="366"/>
      <c r="W490" s="366"/>
      <c r="X490" s="366"/>
      <c r="Y490" s="346"/>
      <c r="AA490" s="383"/>
      <c r="AD490" s="383"/>
    </row>
    <row r="491" spans="1:30" ht="15" customHeight="1" x14ac:dyDescent="0.25">
      <c r="A491" s="381"/>
      <c r="B491" s="381"/>
      <c r="C491" s="368"/>
      <c r="D491" s="398"/>
      <c r="E491" s="393"/>
      <c r="F491" s="426"/>
      <c r="G491" s="427"/>
      <c r="H491" s="427"/>
      <c r="I491" s="393"/>
      <c r="J491" s="398"/>
      <c r="K491" s="393"/>
      <c r="L491" s="426"/>
      <c r="M491" s="427"/>
      <c r="V491" s="366"/>
      <c r="W491" s="366"/>
      <c r="X491" s="366"/>
      <c r="Y491" s="346"/>
      <c r="AA491" s="383"/>
      <c r="AD491" s="383"/>
    </row>
    <row r="492" spans="1:30" ht="15" customHeight="1" x14ac:dyDescent="0.25">
      <c r="A492" s="380"/>
      <c r="B492" s="380"/>
      <c r="C492" s="368"/>
      <c r="D492" s="401"/>
      <c r="E492" s="393"/>
      <c r="F492" s="428"/>
      <c r="G492" s="427"/>
      <c r="H492" s="427"/>
      <c r="I492" s="393"/>
      <c r="J492" s="401"/>
      <c r="K492" s="393"/>
      <c r="L492" s="428"/>
      <c r="M492" s="427"/>
      <c r="V492" s="366"/>
      <c r="W492" s="366"/>
      <c r="X492" s="366"/>
      <c r="Y492" s="346"/>
      <c r="AA492" s="383"/>
      <c r="AD492" s="383"/>
    </row>
    <row r="493" spans="1:30" ht="15" customHeight="1" x14ac:dyDescent="0.25">
      <c r="A493" s="381"/>
      <c r="B493" s="381"/>
      <c r="C493" s="368"/>
      <c r="D493" s="403"/>
      <c r="E493" s="393"/>
      <c r="F493" s="426"/>
      <c r="G493" s="427"/>
      <c r="H493" s="427"/>
      <c r="I493" s="393"/>
      <c r="J493" s="403"/>
      <c r="K493" s="393"/>
      <c r="L493" s="426"/>
      <c r="M493" s="427"/>
      <c r="V493" s="366"/>
      <c r="W493" s="366"/>
      <c r="X493" s="366"/>
      <c r="Y493" s="346"/>
      <c r="AA493" s="383"/>
      <c r="AD493" s="383"/>
    </row>
    <row r="494" spans="1:30" ht="15" customHeight="1" x14ac:dyDescent="0.25">
      <c r="A494" s="380"/>
      <c r="B494" s="380"/>
      <c r="C494" s="368"/>
      <c r="D494" s="401"/>
      <c r="E494" s="393"/>
      <c r="F494" s="428"/>
      <c r="G494" s="427"/>
      <c r="H494" s="427"/>
      <c r="I494" s="393"/>
      <c r="J494" s="401"/>
      <c r="K494" s="393"/>
      <c r="L494" s="428"/>
      <c r="M494" s="427"/>
      <c r="V494" s="366"/>
      <c r="W494" s="366"/>
      <c r="X494" s="366"/>
      <c r="Y494" s="346"/>
      <c r="AA494" s="383"/>
      <c r="AD494" s="383"/>
    </row>
    <row r="495" spans="1:30" x14ac:dyDescent="0.25">
      <c r="A495" s="381"/>
      <c r="B495" s="381"/>
      <c r="C495" s="368"/>
      <c r="D495" s="398"/>
      <c r="E495" s="393"/>
      <c r="F495" s="426"/>
      <c r="G495" s="427"/>
      <c r="H495" s="427"/>
      <c r="I495" s="393"/>
      <c r="J495" s="398"/>
      <c r="K495" s="393"/>
      <c r="L495" s="426"/>
      <c r="M495" s="427"/>
      <c r="V495" s="366"/>
      <c r="W495" s="366"/>
      <c r="X495" s="366"/>
      <c r="Y495" s="346"/>
      <c r="AA495" s="383"/>
      <c r="AD495" s="383"/>
    </row>
    <row r="496" spans="1:30" x14ac:dyDescent="0.25">
      <c r="A496" s="379"/>
      <c r="B496" s="379"/>
      <c r="C496" s="370"/>
      <c r="D496" s="404"/>
      <c r="E496" s="392"/>
      <c r="F496" s="429"/>
      <c r="G496" s="427"/>
      <c r="H496" s="427"/>
      <c r="I496" s="392"/>
      <c r="J496" s="404"/>
      <c r="K496" s="392"/>
      <c r="L496" s="429"/>
      <c r="M496" s="427"/>
      <c r="V496" s="366"/>
      <c r="W496" s="366"/>
      <c r="X496" s="366"/>
      <c r="Y496" s="346"/>
      <c r="AA496" s="383"/>
      <c r="AD496" s="383"/>
    </row>
    <row r="497" spans="1:30" x14ac:dyDescent="0.25">
      <c r="A497" s="378"/>
      <c r="B497" s="378"/>
      <c r="C497" s="370"/>
      <c r="D497" s="402"/>
      <c r="E497" s="392"/>
      <c r="F497" s="432"/>
      <c r="G497" s="427"/>
      <c r="H497" s="427"/>
      <c r="I497" s="392"/>
      <c r="J497" s="402"/>
      <c r="K497" s="392"/>
      <c r="L497" s="432"/>
      <c r="M497" s="427"/>
      <c r="V497" s="366"/>
      <c r="W497" s="366"/>
      <c r="X497" s="366"/>
      <c r="Y497" s="346"/>
      <c r="AA497" s="383"/>
      <c r="AD497" s="383"/>
    </row>
    <row r="498" spans="1:30" x14ac:dyDescent="0.25">
      <c r="A498" s="379"/>
      <c r="B498" s="379"/>
      <c r="C498" s="370"/>
      <c r="D498" s="400"/>
      <c r="E498" s="392"/>
      <c r="F498" s="429"/>
      <c r="G498" s="427"/>
      <c r="H498" s="427"/>
      <c r="I498" s="392"/>
      <c r="J498" s="400"/>
      <c r="K498" s="392"/>
      <c r="L498" s="429"/>
      <c r="M498" s="427"/>
      <c r="V498" s="366"/>
      <c r="W498" s="366"/>
      <c r="X498" s="366"/>
      <c r="Y498" s="346"/>
      <c r="AA498" s="383"/>
      <c r="AD498" s="383"/>
    </row>
    <row r="499" spans="1:30" x14ac:dyDescent="0.25">
      <c r="A499" s="381"/>
      <c r="B499" s="381"/>
      <c r="C499" s="368"/>
      <c r="D499" s="398"/>
      <c r="E499" s="393"/>
      <c r="F499" s="426"/>
      <c r="G499" s="427"/>
      <c r="H499" s="427"/>
      <c r="I499" s="393"/>
      <c r="J499" s="398"/>
      <c r="K499" s="393"/>
      <c r="L499" s="426"/>
      <c r="M499" s="427"/>
      <c r="V499" s="366"/>
      <c r="W499" s="366"/>
      <c r="X499" s="366"/>
      <c r="Y499" s="346"/>
      <c r="AA499" s="383"/>
      <c r="AD499" s="383"/>
    </row>
    <row r="500" spans="1:30" x14ac:dyDescent="0.25">
      <c r="A500" s="380"/>
      <c r="B500" s="380"/>
      <c r="C500" s="368"/>
      <c r="D500" s="397"/>
      <c r="E500" s="393"/>
      <c r="F500" s="428"/>
      <c r="G500" s="427"/>
      <c r="H500" s="427"/>
      <c r="I500" s="393"/>
      <c r="J500" s="397"/>
      <c r="K500" s="393"/>
      <c r="L500" s="428"/>
      <c r="M500" s="427"/>
      <c r="V500" s="366"/>
      <c r="W500" s="366"/>
      <c r="X500" s="366"/>
      <c r="Y500" s="346"/>
      <c r="AA500" s="383"/>
      <c r="AD500" s="383"/>
    </row>
    <row r="501" spans="1:30" ht="15" customHeight="1" x14ac:dyDescent="0.25">
      <c r="A501" s="381"/>
      <c r="B501" s="381"/>
      <c r="C501" s="368"/>
      <c r="D501" s="398"/>
      <c r="E501" s="393"/>
      <c r="F501" s="426"/>
      <c r="G501" s="427"/>
      <c r="H501" s="427"/>
      <c r="I501" s="393"/>
      <c r="J501" s="403"/>
      <c r="K501" s="393"/>
      <c r="L501" s="426"/>
      <c r="M501" s="427"/>
      <c r="V501" s="366"/>
      <c r="W501" s="366"/>
      <c r="X501" s="366"/>
      <c r="Y501" s="346"/>
      <c r="AA501" s="383"/>
      <c r="AD501" s="383"/>
    </row>
    <row r="502" spans="1:30" x14ac:dyDescent="0.25">
      <c r="A502" s="380"/>
      <c r="B502" s="380"/>
      <c r="C502" s="368"/>
      <c r="D502" s="397"/>
      <c r="E502" s="393"/>
      <c r="F502" s="428"/>
      <c r="G502" s="427"/>
      <c r="H502" s="427"/>
      <c r="I502" s="393"/>
      <c r="J502" s="397"/>
      <c r="K502" s="393"/>
      <c r="L502" s="428"/>
      <c r="M502" s="427"/>
      <c r="V502" s="366"/>
      <c r="W502" s="366"/>
      <c r="X502" s="366"/>
      <c r="Y502" s="346"/>
      <c r="AA502" s="383"/>
      <c r="AD502" s="383"/>
    </row>
    <row r="503" spans="1:30" x14ac:dyDescent="0.25">
      <c r="A503" s="381"/>
      <c r="B503" s="381"/>
      <c r="C503" s="368"/>
      <c r="D503" s="398"/>
      <c r="E503" s="393"/>
      <c r="F503" s="426"/>
      <c r="G503" s="427"/>
      <c r="H503" s="427"/>
      <c r="I503" s="393"/>
      <c r="J503" s="398"/>
      <c r="K503" s="393"/>
      <c r="L503" s="426"/>
      <c r="M503" s="427"/>
      <c r="V503" s="366"/>
      <c r="W503" s="366"/>
      <c r="X503" s="366"/>
      <c r="Y503" s="346"/>
      <c r="AA503" s="383"/>
      <c r="AD503" s="383"/>
    </row>
    <row r="504" spans="1:30" ht="15" customHeight="1" x14ac:dyDescent="0.25">
      <c r="A504" s="380"/>
      <c r="B504" s="380"/>
      <c r="C504" s="368"/>
      <c r="D504" s="397"/>
      <c r="E504" s="393"/>
      <c r="F504" s="428"/>
      <c r="G504" s="427"/>
      <c r="H504" s="427"/>
      <c r="I504" s="393"/>
      <c r="J504" s="401"/>
      <c r="K504" s="393"/>
      <c r="L504" s="428"/>
      <c r="M504" s="427"/>
      <c r="V504" s="366"/>
      <c r="W504" s="366"/>
      <c r="X504" s="366"/>
      <c r="Y504" s="346"/>
      <c r="AA504" s="383"/>
      <c r="AD504" s="383"/>
    </row>
    <row r="505" spans="1:30" x14ac:dyDescent="0.25">
      <c r="A505" s="381"/>
      <c r="B505" s="381"/>
      <c r="C505" s="368"/>
      <c r="D505" s="398"/>
      <c r="E505" s="393"/>
      <c r="F505" s="426"/>
      <c r="G505" s="427"/>
      <c r="H505" s="427"/>
      <c r="I505" s="393"/>
      <c r="J505" s="398"/>
      <c r="K505" s="393"/>
      <c r="L505" s="426"/>
      <c r="M505" s="427"/>
      <c r="V505" s="366"/>
      <c r="W505" s="366"/>
      <c r="X505" s="366"/>
      <c r="Y505" s="346"/>
      <c r="AA505" s="383"/>
      <c r="AD505" s="383"/>
    </row>
    <row r="506" spans="1:30" x14ac:dyDescent="0.25">
      <c r="A506" s="380"/>
      <c r="B506" s="380"/>
      <c r="C506" s="368"/>
      <c r="D506" s="397"/>
      <c r="E506" s="393"/>
      <c r="F506" s="428"/>
      <c r="G506" s="427"/>
      <c r="H506" s="427"/>
      <c r="I506" s="393"/>
      <c r="J506" s="397"/>
      <c r="K506" s="393"/>
      <c r="L506" s="428"/>
      <c r="M506" s="427"/>
      <c r="V506" s="366"/>
      <c r="W506" s="366"/>
      <c r="X506" s="366"/>
      <c r="Y506" s="346"/>
      <c r="AA506" s="383"/>
      <c r="AD506" s="383"/>
    </row>
    <row r="507" spans="1:30" x14ac:dyDescent="0.25">
      <c r="A507" s="381"/>
      <c r="B507" s="381"/>
      <c r="C507" s="368"/>
      <c r="D507" s="398"/>
      <c r="E507" s="393"/>
      <c r="F507" s="426"/>
      <c r="G507" s="427"/>
      <c r="H507" s="427"/>
      <c r="I507" s="393"/>
      <c r="J507" s="398"/>
      <c r="K507" s="393"/>
      <c r="L507" s="426"/>
      <c r="M507" s="427"/>
      <c r="V507" s="366"/>
      <c r="W507" s="366"/>
      <c r="X507" s="366"/>
      <c r="Y507" s="346"/>
      <c r="AA507" s="383"/>
      <c r="AD507" s="383"/>
    </row>
    <row r="508" spans="1:30" ht="15" customHeight="1" x14ac:dyDescent="0.25">
      <c r="A508" s="380"/>
      <c r="B508" s="380"/>
      <c r="C508" s="368"/>
      <c r="D508" s="401"/>
      <c r="E508" s="393"/>
      <c r="F508" s="428"/>
      <c r="G508" s="427"/>
      <c r="H508" s="427"/>
      <c r="I508" s="393"/>
      <c r="J508" s="401"/>
      <c r="K508" s="393"/>
      <c r="L508" s="428"/>
      <c r="M508" s="427"/>
      <c r="V508" s="366"/>
      <c r="W508" s="366"/>
      <c r="X508" s="366"/>
      <c r="Y508" s="346"/>
      <c r="AA508" s="383"/>
      <c r="AD508" s="383"/>
    </row>
    <row r="509" spans="1:30" ht="15" customHeight="1" x14ac:dyDescent="0.25">
      <c r="A509" s="381"/>
      <c r="B509" s="381"/>
      <c r="C509" s="368"/>
      <c r="D509" s="403"/>
      <c r="E509" s="393"/>
      <c r="F509" s="426"/>
      <c r="G509" s="427"/>
      <c r="H509" s="427"/>
      <c r="I509" s="393"/>
      <c r="J509" s="403"/>
      <c r="K509" s="393"/>
      <c r="L509" s="426"/>
      <c r="M509" s="427"/>
      <c r="V509" s="366"/>
      <c r="W509" s="366"/>
      <c r="X509" s="366"/>
      <c r="Y509" s="346"/>
      <c r="AA509" s="383"/>
      <c r="AD509" s="383"/>
    </row>
    <row r="510" spans="1:30" x14ac:dyDescent="0.25">
      <c r="A510" s="380"/>
      <c r="B510" s="380"/>
      <c r="C510" s="368"/>
      <c r="D510" s="397"/>
      <c r="E510" s="393"/>
      <c r="F510" s="428"/>
      <c r="G510" s="427"/>
      <c r="H510" s="427"/>
      <c r="I510" s="393"/>
      <c r="J510" s="397"/>
      <c r="K510" s="393"/>
      <c r="L510" s="428"/>
      <c r="M510" s="427"/>
      <c r="V510" s="366"/>
      <c r="W510" s="366"/>
      <c r="X510" s="366"/>
      <c r="Y510" s="346"/>
      <c r="AA510" s="383"/>
      <c r="AD510" s="383"/>
    </row>
    <row r="511" spans="1:30" ht="15" customHeight="1" x14ac:dyDescent="0.25">
      <c r="A511" s="381"/>
      <c r="B511" s="381"/>
      <c r="C511" s="368"/>
      <c r="D511" s="398"/>
      <c r="E511" s="393"/>
      <c r="F511" s="426"/>
      <c r="G511" s="427"/>
      <c r="H511" s="427"/>
      <c r="I511" s="393"/>
      <c r="J511" s="398"/>
      <c r="K511" s="393"/>
      <c r="L511" s="426"/>
      <c r="M511" s="427"/>
      <c r="V511" s="366"/>
      <c r="W511" s="366"/>
      <c r="X511" s="366"/>
      <c r="Y511" s="346"/>
      <c r="AA511" s="383"/>
      <c r="AD511" s="383"/>
    </row>
    <row r="512" spans="1:30" ht="15" customHeight="1" x14ac:dyDescent="0.25">
      <c r="A512" s="380"/>
      <c r="B512" s="380"/>
      <c r="C512" s="368"/>
      <c r="D512" s="401"/>
      <c r="E512" s="393"/>
      <c r="F512" s="428"/>
      <c r="G512" s="427"/>
      <c r="H512" s="427"/>
      <c r="I512" s="393"/>
      <c r="J512" s="401"/>
      <c r="K512" s="393"/>
      <c r="L512" s="428"/>
      <c r="M512" s="427"/>
      <c r="V512" s="366"/>
      <c r="W512" s="366"/>
      <c r="X512" s="366"/>
      <c r="Y512" s="346"/>
      <c r="AA512" s="383"/>
      <c r="AD512" s="383"/>
    </row>
    <row r="513" spans="1:30" x14ac:dyDescent="0.25">
      <c r="A513" s="381"/>
      <c r="B513" s="381"/>
      <c r="C513" s="368"/>
      <c r="D513" s="398"/>
      <c r="E513" s="393"/>
      <c r="F513" s="426"/>
      <c r="G513" s="427"/>
      <c r="H513" s="427"/>
      <c r="I513" s="393"/>
      <c r="J513" s="398"/>
      <c r="K513" s="393"/>
      <c r="L513" s="426"/>
      <c r="M513" s="427"/>
      <c r="V513" s="366"/>
      <c r="W513" s="366"/>
      <c r="X513" s="366"/>
      <c r="Y513" s="346"/>
      <c r="AA513" s="383"/>
      <c r="AD513" s="383"/>
    </row>
    <row r="514" spans="1:30" x14ac:dyDescent="0.25">
      <c r="A514" s="380"/>
      <c r="B514" s="380"/>
      <c r="C514" s="368"/>
      <c r="D514" s="397"/>
      <c r="E514" s="393"/>
      <c r="F514" s="428"/>
      <c r="G514" s="427"/>
      <c r="H514" s="427"/>
      <c r="I514" s="393"/>
      <c r="J514" s="397"/>
      <c r="K514" s="393"/>
      <c r="L514" s="428"/>
      <c r="M514" s="427"/>
      <c r="V514" s="366"/>
      <c r="W514" s="366"/>
      <c r="X514" s="366"/>
      <c r="Y514" s="346"/>
      <c r="AA514" s="383"/>
      <c r="AD514" s="383"/>
    </row>
    <row r="515" spans="1:30" x14ac:dyDescent="0.25">
      <c r="A515" s="381"/>
      <c r="B515" s="381"/>
      <c r="C515" s="368"/>
      <c r="D515" s="398"/>
      <c r="E515" s="393"/>
      <c r="F515" s="426"/>
      <c r="G515" s="427"/>
      <c r="H515" s="427"/>
      <c r="I515" s="393"/>
      <c r="J515" s="398"/>
      <c r="K515" s="393"/>
      <c r="L515" s="426"/>
      <c r="M515" s="427"/>
      <c r="V515" s="366"/>
      <c r="W515" s="366"/>
      <c r="X515" s="366"/>
      <c r="Y515" s="346"/>
      <c r="AA515" s="383"/>
      <c r="AD515" s="383"/>
    </row>
    <row r="516" spans="1:30" x14ac:dyDescent="0.25">
      <c r="A516" s="380"/>
      <c r="B516" s="380"/>
      <c r="C516" s="368"/>
      <c r="D516" s="397"/>
      <c r="E516" s="393"/>
      <c r="F516" s="428"/>
      <c r="G516" s="427"/>
      <c r="H516" s="427"/>
      <c r="I516" s="393"/>
      <c r="J516" s="397"/>
      <c r="K516" s="393"/>
      <c r="L516" s="428"/>
      <c r="M516" s="427"/>
      <c r="V516" s="366"/>
      <c r="W516" s="366"/>
      <c r="X516" s="366"/>
      <c r="Y516" s="346"/>
      <c r="AA516" s="383"/>
      <c r="AD516" s="383"/>
    </row>
    <row r="517" spans="1:30" ht="15" customHeight="1" x14ac:dyDescent="0.25">
      <c r="A517" s="381"/>
      <c r="B517" s="381"/>
      <c r="C517" s="368"/>
      <c r="D517" s="398"/>
      <c r="E517" s="393"/>
      <c r="F517" s="426"/>
      <c r="G517" s="427"/>
      <c r="H517" s="427"/>
      <c r="I517" s="393"/>
      <c r="J517" s="398"/>
      <c r="K517" s="393"/>
      <c r="L517" s="426"/>
      <c r="M517" s="427"/>
      <c r="V517" s="366"/>
      <c r="W517" s="366"/>
      <c r="X517" s="366"/>
      <c r="Y517" s="346"/>
      <c r="AA517" s="383"/>
      <c r="AD517" s="383"/>
    </row>
    <row r="518" spans="1:30" x14ac:dyDescent="0.25">
      <c r="A518" s="380"/>
      <c r="B518" s="380"/>
      <c r="C518" s="368"/>
      <c r="D518" s="397"/>
      <c r="E518" s="393"/>
      <c r="F518" s="428"/>
      <c r="G518" s="427"/>
      <c r="H518" s="427"/>
      <c r="I518" s="393"/>
      <c r="J518" s="397"/>
      <c r="K518" s="393"/>
      <c r="L518" s="428"/>
      <c r="M518" s="427"/>
      <c r="V518" s="366"/>
      <c r="W518" s="366"/>
      <c r="X518" s="366"/>
      <c r="Y518" s="346"/>
      <c r="AA518" s="383"/>
      <c r="AD518" s="383"/>
    </row>
    <row r="519" spans="1:30" x14ac:dyDescent="0.25">
      <c r="A519" s="381"/>
      <c r="B519" s="381"/>
      <c r="C519" s="368"/>
      <c r="D519" s="398"/>
      <c r="E519" s="393"/>
      <c r="F519" s="426"/>
      <c r="G519" s="427"/>
      <c r="H519" s="427"/>
      <c r="I519" s="393"/>
      <c r="J519" s="398"/>
      <c r="K519" s="393"/>
      <c r="L519" s="426"/>
      <c r="M519" s="427"/>
      <c r="V519" s="366"/>
      <c r="W519" s="366"/>
      <c r="X519" s="366"/>
      <c r="Y519" s="346"/>
      <c r="AA519" s="383"/>
      <c r="AD519" s="383"/>
    </row>
    <row r="520" spans="1:30" x14ac:dyDescent="0.25">
      <c r="A520" s="380"/>
      <c r="B520" s="380"/>
      <c r="C520" s="368"/>
      <c r="D520" s="397"/>
      <c r="E520" s="393"/>
      <c r="F520" s="428"/>
      <c r="G520" s="427"/>
      <c r="H520" s="427"/>
      <c r="I520" s="393"/>
      <c r="J520" s="397"/>
      <c r="K520" s="393"/>
      <c r="L520" s="428"/>
      <c r="M520" s="427"/>
      <c r="V520" s="366"/>
      <c r="W520" s="366"/>
      <c r="X520" s="366"/>
      <c r="Y520" s="346"/>
      <c r="AA520" s="383"/>
      <c r="AD520" s="383"/>
    </row>
    <row r="521" spans="1:30" x14ac:dyDescent="0.25">
      <c r="A521" s="381"/>
      <c r="B521" s="381"/>
      <c r="C521" s="368"/>
      <c r="D521" s="398"/>
      <c r="E521" s="393"/>
      <c r="F521" s="426"/>
      <c r="G521" s="427"/>
      <c r="H521" s="427"/>
      <c r="I521" s="393"/>
      <c r="J521" s="398"/>
      <c r="K521" s="393"/>
      <c r="L521" s="426"/>
      <c r="M521" s="427"/>
      <c r="V521" s="366"/>
      <c r="W521" s="366"/>
      <c r="X521" s="366"/>
      <c r="Y521" s="346"/>
      <c r="AA521" s="383"/>
      <c r="AD521" s="383"/>
    </row>
    <row r="522" spans="1:30" x14ac:dyDescent="0.25">
      <c r="A522" s="380"/>
      <c r="B522" s="380"/>
      <c r="C522" s="368"/>
      <c r="D522" s="397"/>
      <c r="E522" s="393"/>
      <c r="F522" s="428"/>
      <c r="G522" s="427"/>
      <c r="H522" s="427"/>
      <c r="I522" s="393"/>
      <c r="J522" s="397"/>
      <c r="K522" s="393"/>
      <c r="L522" s="428"/>
      <c r="M522" s="427"/>
      <c r="V522" s="366"/>
      <c r="W522" s="366"/>
      <c r="X522" s="366"/>
      <c r="Y522" s="346"/>
      <c r="AA522" s="383"/>
      <c r="AD522" s="383"/>
    </row>
    <row r="523" spans="1:30" x14ac:dyDescent="0.25">
      <c r="A523" s="378"/>
      <c r="B523" s="378"/>
      <c r="C523" s="370"/>
      <c r="D523" s="402"/>
      <c r="E523" s="392"/>
      <c r="F523" s="432"/>
      <c r="G523" s="427"/>
      <c r="H523" s="427"/>
      <c r="I523" s="392"/>
      <c r="J523" s="402"/>
      <c r="K523" s="392"/>
      <c r="L523" s="432"/>
      <c r="M523" s="427"/>
      <c r="V523" s="366"/>
      <c r="W523" s="366"/>
      <c r="X523" s="366"/>
      <c r="Y523" s="346"/>
      <c r="AA523" s="383"/>
      <c r="AD523" s="383"/>
    </row>
    <row r="524" spans="1:30" x14ac:dyDescent="0.25">
      <c r="A524" s="379"/>
      <c r="B524" s="379"/>
      <c r="C524" s="370"/>
      <c r="D524" s="400"/>
      <c r="E524" s="392"/>
      <c r="F524" s="429"/>
      <c r="G524" s="427"/>
      <c r="H524" s="427"/>
      <c r="I524" s="392"/>
      <c r="J524" s="400"/>
      <c r="K524" s="392"/>
      <c r="L524" s="429"/>
      <c r="M524" s="427"/>
      <c r="V524" s="366"/>
      <c r="W524" s="366"/>
      <c r="X524" s="366"/>
      <c r="Y524" s="346"/>
      <c r="AA524" s="383"/>
      <c r="AD524" s="383"/>
    </row>
    <row r="525" spans="1:30" x14ac:dyDescent="0.25">
      <c r="A525" s="378"/>
      <c r="B525" s="378"/>
      <c r="C525" s="370"/>
      <c r="D525" s="399"/>
      <c r="E525" s="392"/>
      <c r="F525" s="432"/>
      <c r="G525" s="427"/>
      <c r="H525" s="427"/>
      <c r="I525" s="392"/>
      <c r="J525" s="399"/>
      <c r="K525" s="392"/>
      <c r="L525" s="432"/>
      <c r="M525" s="427"/>
      <c r="V525" s="366"/>
      <c r="W525" s="366"/>
      <c r="X525" s="366"/>
      <c r="Y525" s="346"/>
      <c r="AA525" s="383"/>
      <c r="AD525" s="383"/>
    </row>
    <row r="526" spans="1:30" ht="15" customHeight="1" x14ac:dyDescent="0.25">
      <c r="A526" s="380"/>
      <c r="B526" s="380"/>
      <c r="C526" s="368"/>
      <c r="D526" s="401"/>
      <c r="E526" s="393"/>
      <c r="F526" s="428"/>
      <c r="G526" s="427"/>
      <c r="H526" s="427"/>
      <c r="I526" s="393"/>
      <c r="J526" s="401"/>
      <c r="K526" s="393"/>
      <c r="L526" s="428"/>
      <c r="M526" s="427"/>
      <c r="V526" s="366"/>
      <c r="W526" s="366"/>
      <c r="X526" s="366"/>
      <c r="Y526" s="346"/>
      <c r="AA526" s="383"/>
      <c r="AD526" s="383"/>
    </row>
    <row r="527" spans="1:30" ht="15" customHeight="1" x14ac:dyDescent="0.25">
      <c r="A527" s="381"/>
      <c r="B527" s="381"/>
      <c r="C527" s="368"/>
      <c r="D527" s="398"/>
      <c r="E527" s="393"/>
      <c r="F527" s="426"/>
      <c r="G527" s="427"/>
      <c r="H527" s="427"/>
      <c r="I527" s="393"/>
      <c r="J527" s="398"/>
      <c r="K527" s="393"/>
      <c r="L527" s="426"/>
      <c r="M527" s="427"/>
      <c r="V527" s="366"/>
      <c r="W527" s="366"/>
      <c r="X527" s="366"/>
      <c r="Y527" s="346"/>
      <c r="AA527" s="383"/>
      <c r="AD527" s="383"/>
    </row>
    <row r="528" spans="1:30" ht="15" customHeight="1" x14ac:dyDescent="0.25">
      <c r="A528" s="380"/>
      <c r="B528" s="380"/>
      <c r="C528" s="368"/>
      <c r="D528" s="401"/>
      <c r="E528" s="393"/>
      <c r="F528" s="428"/>
      <c r="G528" s="427"/>
      <c r="H528" s="427"/>
      <c r="I528" s="393"/>
      <c r="J528" s="401"/>
      <c r="K528" s="393"/>
      <c r="L528" s="428"/>
      <c r="M528" s="427"/>
      <c r="V528" s="366"/>
      <c r="W528" s="366"/>
      <c r="X528" s="366"/>
      <c r="Y528" s="346"/>
      <c r="AA528" s="383"/>
      <c r="AD528" s="383"/>
    </row>
    <row r="529" spans="1:30" ht="15" customHeight="1" x14ac:dyDescent="0.25">
      <c r="A529" s="381"/>
      <c r="B529" s="381"/>
      <c r="C529" s="368"/>
      <c r="D529" s="403"/>
      <c r="E529" s="393"/>
      <c r="F529" s="426"/>
      <c r="G529" s="427"/>
      <c r="H529" s="427"/>
      <c r="I529" s="393"/>
      <c r="J529" s="403"/>
      <c r="K529" s="393"/>
      <c r="L529" s="426"/>
      <c r="M529" s="427"/>
      <c r="V529" s="366"/>
      <c r="W529" s="366"/>
      <c r="X529" s="366"/>
      <c r="Y529" s="346"/>
      <c r="AA529" s="383"/>
      <c r="AD529" s="383"/>
    </row>
    <row r="530" spans="1:30" ht="15" customHeight="1" x14ac:dyDescent="0.25">
      <c r="A530" s="380"/>
      <c r="B530" s="380"/>
      <c r="C530" s="368"/>
      <c r="D530" s="401"/>
      <c r="E530" s="393"/>
      <c r="F530" s="428"/>
      <c r="G530" s="427"/>
      <c r="H530" s="427"/>
      <c r="I530" s="393"/>
      <c r="J530" s="401"/>
      <c r="K530" s="393"/>
      <c r="L530" s="428"/>
      <c r="M530" s="427"/>
      <c r="V530" s="366"/>
      <c r="W530" s="366"/>
      <c r="X530" s="366"/>
      <c r="Y530" s="346"/>
      <c r="AA530" s="383"/>
      <c r="AD530" s="383"/>
    </row>
    <row r="531" spans="1:30" ht="15" customHeight="1" x14ac:dyDescent="0.25">
      <c r="A531" s="381"/>
      <c r="B531" s="381"/>
      <c r="C531" s="368"/>
      <c r="D531" s="403"/>
      <c r="E531" s="393"/>
      <c r="F531" s="426"/>
      <c r="G531" s="427"/>
      <c r="H531" s="427"/>
      <c r="I531" s="393"/>
      <c r="J531" s="403"/>
      <c r="K531" s="393"/>
      <c r="L531" s="426"/>
      <c r="M531" s="427"/>
      <c r="V531" s="366"/>
      <c r="W531" s="366"/>
      <c r="X531" s="366"/>
      <c r="Y531" s="346"/>
      <c r="AA531" s="383"/>
      <c r="AD531" s="383"/>
    </row>
    <row r="532" spans="1:30" x14ac:dyDescent="0.25">
      <c r="A532" s="380"/>
      <c r="B532" s="380"/>
      <c r="C532" s="368"/>
      <c r="D532" s="397"/>
      <c r="E532" s="393"/>
      <c r="F532" s="428"/>
      <c r="G532" s="427"/>
      <c r="H532" s="427"/>
      <c r="I532" s="393"/>
      <c r="J532" s="397"/>
      <c r="K532" s="393"/>
      <c r="L532" s="428"/>
      <c r="M532" s="427"/>
      <c r="V532" s="366"/>
      <c r="W532" s="366"/>
      <c r="X532" s="366"/>
      <c r="Y532" s="346"/>
      <c r="AA532" s="383"/>
      <c r="AD532" s="383"/>
    </row>
    <row r="533" spans="1:30" x14ac:dyDescent="0.25">
      <c r="A533" s="378"/>
      <c r="B533" s="378"/>
      <c r="C533" s="370"/>
      <c r="D533" s="402"/>
      <c r="E533" s="392"/>
      <c r="F533" s="432"/>
      <c r="G533" s="427"/>
      <c r="H533" s="427"/>
      <c r="I533" s="392"/>
      <c r="J533" s="402"/>
      <c r="K533" s="392"/>
      <c r="L533" s="432"/>
      <c r="M533" s="427"/>
      <c r="V533" s="366"/>
      <c r="W533" s="366"/>
      <c r="X533" s="366"/>
      <c r="Y533" s="346"/>
      <c r="AA533" s="383"/>
      <c r="AD533" s="383"/>
    </row>
    <row r="534" spans="1:30" x14ac:dyDescent="0.25">
      <c r="A534" s="379"/>
      <c r="B534" s="379"/>
      <c r="C534" s="370"/>
      <c r="D534" s="400"/>
      <c r="E534" s="392"/>
      <c r="F534" s="429"/>
      <c r="G534" s="427"/>
      <c r="H534" s="427"/>
      <c r="I534" s="392"/>
      <c r="J534" s="400"/>
      <c r="K534" s="392"/>
      <c r="L534" s="429"/>
      <c r="M534" s="427"/>
      <c r="V534" s="366"/>
      <c r="W534" s="366"/>
      <c r="X534" s="366"/>
      <c r="Y534" s="346"/>
      <c r="AA534" s="383"/>
      <c r="AD534" s="383"/>
    </row>
    <row r="535" spans="1:30" ht="15" customHeight="1" x14ac:dyDescent="0.25">
      <c r="A535" s="381"/>
      <c r="B535" s="381"/>
      <c r="C535" s="368"/>
      <c r="D535" s="398"/>
      <c r="E535" s="393"/>
      <c r="F535" s="435"/>
      <c r="G535" s="427"/>
      <c r="H535" s="427"/>
      <c r="I535" s="393"/>
      <c r="J535" s="403"/>
      <c r="K535" s="393"/>
      <c r="L535" s="426"/>
      <c r="M535" s="427"/>
      <c r="V535" s="366"/>
      <c r="W535" s="366"/>
      <c r="X535" s="366"/>
      <c r="Y535" s="346"/>
      <c r="AA535" s="383"/>
      <c r="AD535" s="383"/>
    </row>
    <row r="536" spans="1:30" ht="15" customHeight="1" x14ac:dyDescent="0.25">
      <c r="A536" s="380"/>
      <c r="B536" s="380"/>
      <c r="C536" s="368"/>
      <c r="D536" s="397"/>
      <c r="E536" s="393"/>
      <c r="F536" s="428"/>
      <c r="G536" s="427"/>
      <c r="H536" s="427"/>
      <c r="I536" s="393"/>
      <c r="J536" s="401"/>
      <c r="K536" s="393"/>
      <c r="L536" s="428"/>
      <c r="M536" s="427"/>
      <c r="V536" s="366"/>
      <c r="W536" s="366"/>
      <c r="X536" s="366"/>
      <c r="Y536" s="346"/>
      <c r="AA536" s="383"/>
      <c r="AD536" s="383"/>
    </row>
    <row r="537" spans="1:30" ht="15" customHeight="1" x14ac:dyDescent="0.25">
      <c r="A537" s="381"/>
      <c r="B537" s="381"/>
      <c r="C537" s="368"/>
      <c r="D537" s="398"/>
      <c r="E537" s="393"/>
      <c r="F537" s="435"/>
      <c r="G537" s="427"/>
      <c r="H537" s="427"/>
      <c r="I537" s="393"/>
      <c r="J537" s="398"/>
      <c r="K537" s="393"/>
      <c r="L537" s="435"/>
      <c r="M537" s="427"/>
      <c r="V537" s="366"/>
      <c r="W537" s="366"/>
      <c r="X537" s="366"/>
      <c r="Y537" s="346"/>
      <c r="AA537" s="383"/>
      <c r="AD537" s="383"/>
    </row>
    <row r="538" spans="1:30" x14ac:dyDescent="0.25">
      <c r="A538" s="380"/>
      <c r="B538" s="380"/>
      <c r="C538" s="368"/>
      <c r="D538" s="397"/>
      <c r="E538" s="393"/>
      <c r="F538" s="428"/>
      <c r="G538" s="427"/>
      <c r="H538" s="427"/>
      <c r="I538" s="393"/>
      <c r="J538" s="397"/>
      <c r="K538" s="393"/>
      <c r="L538" s="428"/>
      <c r="M538" s="427"/>
      <c r="V538" s="366"/>
      <c r="W538" s="366"/>
      <c r="X538" s="366"/>
      <c r="Y538" s="346"/>
      <c r="AA538" s="383"/>
      <c r="AD538" s="383"/>
    </row>
    <row r="539" spans="1:30" x14ac:dyDescent="0.25">
      <c r="A539" s="378"/>
      <c r="B539" s="378"/>
      <c r="C539" s="370"/>
      <c r="D539" s="399"/>
      <c r="E539" s="392"/>
      <c r="F539" s="430"/>
      <c r="G539" s="427"/>
      <c r="H539" s="427"/>
      <c r="I539" s="392"/>
      <c r="J539" s="402"/>
      <c r="K539" s="392"/>
      <c r="L539" s="432"/>
      <c r="M539" s="427"/>
      <c r="V539" s="366"/>
      <c r="W539" s="366"/>
      <c r="X539" s="366"/>
      <c r="Y539" s="346"/>
      <c r="AA539" s="383"/>
      <c r="AD539" s="383"/>
    </row>
    <row r="540" spans="1:30" x14ac:dyDescent="0.25">
      <c r="A540" s="379"/>
      <c r="B540" s="379"/>
      <c r="C540" s="370"/>
      <c r="D540" s="400"/>
      <c r="E540" s="392"/>
      <c r="F540" s="429"/>
      <c r="G540" s="427"/>
      <c r="H540" s="427"/>
      <c r="I540" s="392"/>
      <c r="J540" s="400"/>
      <c r="K540" s="392"/>
      <c r="L540" s="429"/>
      <c r="M540" s="427"/>
      <c r="V540" s="366"/>
      <c r="W540" s="366"/>
      <c r="X540" s="366"/>
      <c r="Y540" s="346"/>
      <c r="AA540" s="383"/>
      <c r="AD540" s="383"/>
    </row>
    <row r="541" spans="1:30" x14ac:dyDescent="0.25">
      <c r="A541" s="381"/>
      <c r="B541" s="381"/>
      <c r="C541" s="368"/>
      <c r="D541" s="398"/>
      <c r="E541" s="393"/>
      <c r="F541" s="426"/>
      <c r="G541" s="427"/>
      <c r="H541" s="427"/>
      <c r="I541" s="393"/>
      <c r="J541" s="398"/>
      <c r="K541" s="393"/>
      <c r="L541" s="426"/>
      <c r="M541" s="427"/>
      <c r="V541" s="366"/>
      <c r="W541" s="366"/>
      <c r="X541" s="366"/>
      <c r="Y541" s="346"/>
      <c r="AA541" s="383"/>
      <c r="AD541" s="383"/>
    </row>
    <row r="542" spans="1:30" ht="15" customHeight="1" x14ac:dyDescent="0.25">
      <c r="A542" s="380"/>
      <c r="B542" s="380"/>
      <c r="C542" s="368"/>
      <c r="D542" s="401"/>
      <c r="E542" s="393"/>
      <c r="F542" s="428"/>
      <c r="G542" s="427"/>
      <c r="H542" s="427"/>
      <c r="I542" s="393"/>
      <c r="J542" s="401"/>
      <c r="K542" s="393"/>
      <c r="L542" s="428"/>
      <c r="M542" s="427"/>
      <c r="V542" s="366"/>
      <c r="W542" s="366"/>
      <c r="X542" s="366"/>
      <c r="Y542" s="346"/>
      <c r="AA542" s="383"/>
      <c r="AD542" s="383"/>
    </row>
    <row r="543" spans="1:30" ht="15" customHeight="1" x14ac:dyDescent="0.25">
      <c r="A543" s="381"/>
      <c r="B543" s="381"/>
      <c r="C543" s="368"/>
      <c r="D543" s="403"/>
      <c r="E543" s="393"/>
      <c r="F543" s="426"/>
      <c r="G543" s="427"/>
      <c r="H543" s="427"/>
      <c r="I543" s="393"/>
      <c r="J543" s="403"/>
      <c r="K543" s="393"/>
      <c r="L543" s="426"/>
      <c r="M543" s="427"/>
      <c r="V543" s="366"/>
      <c r="W543" s="366"/>
      <c r="X543" s="366"/>
      <c r="Y543" s="346"/>
      <c r="AA543" s="383"/>
      <c r="AD543" s="383"/>
    </row>
    <row r="544" spans="1:30" x14ac:dyDescent="0.25">
      <c r="A544" s="380"/>
      <c r="B544" s="380"/>
      <c r="C544" s="368"/>
      <c r="D544" s="397"/>
      <c r="E544" s="393"/>
      <c r="F544" s="428"/>
      <c r="G544" s="427"/>
      <c r="H544" s="427"/>
      <c r="I544" s="393"/>
      <c r="J544" s="397"/>
      <c r="K544" s="393"/>
      <c r="L544" s="428"/>
      <c r="M544" s="427"/>
      <c r="V544" s="366"/>
      <c r="W544" s="366"/>
      <c r="X544" s="366"/>
      <c r="Y544" s="346"/>
      <c r="AA544" s="383"/>
      <c r="AD544" s="383"/>
    </row>
    <row r="545" spans="1:30" ht="15" customHeight="1" x14ac:dyDescent="0.25">
      <c r="A545" s="381"/>
      <c r="B545" s="381"/>
      <c r="C545" s="368"/>
      <c r="D545" s="398"/>
      <c r="E545" s="393"/>
      <c r="F545" s="426"/>
      <c r="G545" s="427"/>
      <c r="H545" s="427"/>
      <c r="I545" s="393"/>
      <c r="J545" s="398"/>
      <c r="K545" s="393"/>
      <c r="L545" s="435"/>
      <c r="M545" s="427"/>
      <c r="V545" s="366"/>
      <c r="W545" s="366"/>
      <c r="X545" s="366"/>
      <c r="Y545" s="346"/>
      <c r="AA545" s="383"/>
      <c r="AD545" s="383"/>
    </row>
    <row r="546" spans="1:30" ht="15" customHeight="1" x14ac:dyDescent="0.25">
      <c r="A546" s="380"/>
      <c r="B546" s="380"/>
      <c r="C546" s="368"/>
      <c r="D546" s="401"/>
      <c r="E546" s="393"/>
      <c r="F546" s="428"/>
      <c r="G546" s="427"/>
      <c r="H546" s="427"/>
      <c r="I546" s="393"/>
      <c r="J546" s="401"/>
      <c r="K546" s="393"/>
      <c r="L546" s="428"/>
      <c r="M546" s="427"/>
      <c r="V546" s="366"/>
      <c r="W546" s="366"/>
      <c r="X546" s="366"/>
      <c r="Y546" s="346"/>
      <c r="AA546" s="383"/>
      <c r="AD546" s="383"/>
    </row>
    <row r="547" spans="1:30" ht="15" customHeight="1" x14ac:dyDescent="0.25">
      <c r="A547" s="381"/>
      <c r="B547" s="381"/>
      <c r="C547" s="368"/>
      <c r="D547" s="398"/>
      <c r="E547" s="393"/>
      <c r="F547" s="426"/>
      <c r="G547" s="427"/>
      <c r="H547" s="427"/>
      <c r="I547" s="393"/>
      <c r="J547" s="398"/>
      <c r="K547" s="393"/>
      <c r="L547" s="426"/>
      <c r="M547" s="427"/>
      <c r="V547" s="366"/>
      <c r="W547" s="366"/>
      <c r="X547" s="366"/>
      <c r="Y547" s="346"/>
      <c r="AA547" s="383"/>
      <c r="AD547" s="383"/>
    </row>
    <row r="548" spans="1:30" ht="15" customHeight="1" x14ac:dyDescent="0.25">
      <c r="A548" s="380"/>
      <c r="B548" s="380"/>
      <c r="C548" s="368"/>
      <c r="D548" s="397"/>
      <c r="E548" s="393"/>
      <c r="F548" s="428"/>
      <c r="G548" s="427"/>
      <c r="H548" s="427"/>
      <c r="I548" s="393"/>
      <c r="J548" s="397"/>
      <c r="K548" s="393"/>
      <c r="L548" s="428"/>
      <c r="M548" s="427"/>
      <c r="V548" s="366"/>
      <c r="W548" s="366"/>
      <c r="X548" s="366"/>
      <c r="Y548" s="346"/>
      <c r="AA548" s="383"/>
      <c r="AD548" s="383"/>
    </row>
    <row r="549" spans="1:30" ht="15" customHeight="1" x14ac:dyDescent="0.25">
      <c r="A549" s="381"/>
      <c r="B549" s="381"/>
      <c r="C549" s="368"/>
      <c r="D549" s="398"/>
      <c r="E549" s="393"/>
      <c r="F549" s="426"/>
      <c r="G549" s="427"/>
      <c r="H549" s="427"/>
      <c r="I549" s="393"/>
      <c r="J549" s="398"/>
      <c r="K549" s="393"/>
      <c r="L549" s="426"/>
      <c r="M549" s="427"/>
      <c r="V549" s="366"/>
      <c r="W549" s="366"/>
      <c r="X549" s="366"/>
      <c r="Y549" s="346"/>
      <c r="AA549" s="383"/>
      <c r="AD549" s="383"/>
    </row>
    <row r="550" spans="1:30" x14ac:dyDescent="0.25">
      <c r="A550" s="379"/>
      <c r="B550" s="379"/>
      <c r="C550" s="370"/>
      <c r="D550" s="404"/>
      <c r="E550" s="392"/>
      <c r="F550" s="429"/>
      <c r="G550" s="427"/>
      <c r="H550" s="427"/>
      <c r="I550" s="392"/>
      <c r="J550" s="404"/>
      <c r="K550" s="392"/>
      <c r="L550" s="429"/>
      <c r="M550" s="427"/>
      <c r="V550" s="366"/>
      <c r="W550" s="366"/>
      <c r="X550" s="366"/>
      <c r="Y550" s="346"/>
      <c r="AA550" s="383"/>
      <c r="AD550" s="383"/>
    </row>
    <row r="551" spans="1:30" x14ac:dyDescent="0.25">
      <c r="A551" s="378"/>
      <c r="B551" s="378"/>
      <c r="C551" s="370"/>
      <c r="D551" s="399"/>
      <c r="E551" s="392"/>
      <c r="F551" s="432"/>
      <c r="G551" s="427"/>
      <c r="H551" s="427"/>
      <c r="I551" s="392"/>
      <c r="J551" s="399"/>
      <c r="K551" s="392"/>
      <c r="L551" s="432"/>
      <c r="M551" s="427"/>
      <c r="V551" s="366"/>
      <c r="W551" s="366"/>
      <c r="X551" s="366"/>
      <c r="Y551" s="346"/>
      <c r="AA551" s="383"/>
      <c r="AD551" s="383"/>
    </row>
    <row r="552" spans="1:30" x14ac:dyDescent="0.25">
      <c r="A552" s="380"/>
      <c r="B552" s="380"/>
      <c r="C552" s="368"/>
      <c r="D552" s="397"/>
      <c r="E552" s="393"/>
      <c r="F552" s="428"/>
      <c r="G552" s="427"/>
      <c r="H552" s="427"/>
      <c r="I552" s="393"/>
      <c r="J552" s="397"/>
      <c r="K552" s="393"/>
      <c r="L552" s="428"/>
      <c r="M552" s="427"/>
      <c r="V552" s="366"/>
      <c r="W552" s="366"/>
      <c r="X552" s="366"/>
      <c r="Y552" s="346"/>
      <c r="AA552" s="383"/>
      <c r="AD552" s="383"/>
    </row>
    <row r="553" spans="1:30" ht="15" customHeight="1" x14ac:dyDescent="0.25">
      <c r="A553" s="381"/>
      <c r="B553" s="381"/>
      <c r="C553" s="368"/>
      <c r="D553" s="398"/>
      <c r="E553" s="393"/>
      <c r="F553" s="426"/>
      <c r="G553" s="427"/>
      <c r="H553" s="427"/>
      <c r="I553" s="393"/>
      <c r="J553" s="403"/>
      <c r="K553" s="393"/>
      <c r="L553" s="426"/>
      <c r="M553" s="427"/>
      <c r="V553" s="366"/>
      <c r="W553" s="366"/>
      <c r="X553" s="366"/>
      <c r="Y553" s="346"/>
      <c r="AA553" s="383"/>
      <c r="AD553" s="383"/>
    </row>
    <row r="554" spans="1:30" ht="15" customHeight="1" x14ac:dyDescent="0.25">
      <c r="A554" s="380"/>
      <c r="B554" s="380"/>
      <c r="C554" s="368"/>
      <c r="D554" s="401"/>
      <c r="E554" s="393"/>
      <c r="F554" s="428"/>
      <c r="G554" s="427"/>
      <c r="H554" s="427"/>
      <c r="I554" s="393"/>
      <c r="J554" s="401"/>
      <c r="K554" s="393"/>
      <c r="L554" s="428"/>
      <c r="M554" s="427"/>
      <c r="V554" s="366"/>
      <c r="W554" s="366"/>
      <c r="X554" s="366"/>
      <c r="Y554" s="346"/>
      <c r="AA554" s="383"/>
      <c r="AD554" s="383"/>
    </row>
    <row r="555" spans="1:30" ht="14.45" customHeight="1" x14ac:dyDescent="0.25">
      <c r="A555" s="381"/>
      <c r="B555" s="381"/>
      <c r="C555" s="368"/>
      <c r="D555" s="398"/>
      <c r="E555" s="393"/>
      <c r="F555" s="426"/>
      <c r="G555" s="427"/>
      <c r="H555" s="427"/>
      <c r="I555" s="393"/>
      <c r="J555" s="403"/>
      <c r="K555" s="393"/>
      <c r="L555" s="426"/>
      <c r="M555" s="427"/>
      <c r="V555" s="366"/>
      <c r="W555" s="366"/>
      <c r="X555" s="366"/>
      <c r="Y555" s="346"/>
      <c r="AA555" s="383"/>
      <c r="AD555" s="383"/>
    </row>
    <row r="556" spans="1:30" x14ac:dyDescent="0.25">
      <c r="A556" s="380"/>
      <c r="B556" s="380"/>
      <c r="C556" s="368"/>
      <c r="D556" s="397"/>
      <c r="E556" s="393"/>
      <c r="F556" s="428"/>
      <c r="G556" s="427"/>
      <c r="H556" s="427"/>
      <c r="I556" s="393"/>
      <c r="J556" s="397"/>
      <c r="K556" s="393"/>
      <c r="L556" s="428"/>
      <c r="M556" s="427"/>
      <c r="V556" s="366"/>
      <c r="W556" s="366"/>
      <c r="X556" s="366"/>
      <c r="Y556" s="346"/>
      <c r="AA556" s="383"/>
      <c r="AD556" s="383"/>
    </row>
    <row r="557" spans="1:30" ht="15" customHeight="1" x14ac:dyDescent="0.25">
      <c r="A557" s="381"/>
      <c r="B557" s="381"/>
      <c r="C557" s="368"/>
      <c r="D557" s="403"/>
      <c r="E557" s="393"/>
      <c r="F557" s="426"/>
      <c r="G557" s="427"/>
      <c r="H557" s="427"/>
      <c r="I557" s="393"/>
      <c r="J557" s="403"/>
      <c r="K557" s="393"/>
      <c r="L557" s="426"/>
      <c r="M557" s="427"/>
      <c r="V557" s="366"/>
      <c r="W557" s="366"/>
      <c r="X557" s="366"/>
      <c r="Y557" s="346"/>
      <c r="AA557" s="383"/>
      <c r="AD557" s="383"/>
    </row>
    <row r="558" spans="1:30" ht="15" customHeight="1" x14ac:dyDescent="0.25">
      <c r="A558" s="380"/>
      <c r="B558" s="380"/>
      <c r="C558" s="368"/>
      <c r="D558" s="401"/>
      <c r="E558" s="393"/>
      <c r="F558" s="428"/>
      <c r="G558" s="427"/>
      <c r="H558" s="427"/>
      <c r="I558" s="393"/>
      <c r="J558" s="401"/>
      <c r="K558" s="393"/>
      <c r="L558" s="428"/>
      <c r="M558" s="427"/>
      <c r="V558" s="366"/>
      <c r="W558" s="366"/>
      <c r="X558" s="366"/>
      <c r="Y558" s="346"/>
      <c r="AA558" s="383"/>
      <c r="AD558" s="383"/>
    </row>
    <row r="559" spans="1:30" ht="15" customHeight="1" x14ac:dyDescent="0.25">
      <c r="A559" s="381"/>
      <c r="B559" s="381"/>
      <c r="C559" s="368"/>
      <c r="D559" s="398"/>
      <c r="E559" s="393"/>
      <c r="F559" s="426"/>
      <c r="G559" s="427"/>
      <c r="H559" s="427"/>
      <c r="I559" s="393"/>
      <c r="J559" s="398"/>
      <c r="K559" s="393"/>
      <c r="L559" s="426"/>
      <c r="M559" s="427"/>
      <c r="V559" s="366"/>
      <c r="W559" s="366"/>
      <c r="X559" s="366"/>
      <c r="Y559" s="346"/>
      <c r="AA559" s="383"/>
      <c r="AD559" s="383"/>
    </row>
    <row r="560" spans="1:30" x14ac:dyDescent="0.25">
      <c r="A560" s="380"/>
      <c r="B560" s="380"/>
      <c r="C560" s="368"/>
      <c r="D560" s="397"/>
      <c r="E560" s="393"/>
      <c r="F560" s="428"/>
      <c r="G560" s="427"/>
      <c r="H560" s="427"/>
      <c r="I560" s="393"/>
      <c r="J560" s="397"/>
      <c r="K560" s="393"/>
      <c r="L560" s="428"/>
      <c r="M560" s="427"/>
      <c r="V560" s="366"/>
      <c r="W560" s="366"/>
      <c r="X560" s="366"/>
      <c r="Y560" s="346"/>
      <c r="AA560" s="383"/>
      <c r="AD560" s="383"/>
    </row>
    <row r="561" spans="1:30" ht="14.45" customHeight="1" x14ac:dyDescent="0.25">
      <c r="A561" s="381"/>
      <c r="B561" s="381"/>
      <c r="C561" s="368"/>
      <c r="D561" s="398"/>
      <c r="E561" s="393"/>
      <c r="F561" s="426"/>
      <c r="G561" s="427"/>
      <c r="H561" s="427"/>
      <c r="I561" s="393"/>
      <c r="J561" s="403"/>
      <c r="K561" s="393"/>
      <c r="L561" s="426"/>
      <c r="M561" s="427"/>
      <c r="V561" s="366"/>
      <c r="W561" s="366"/>
      <c r="X561" s="366"/>
      <c r="Y561" s="346"/>
      <c r="AA561" s="383"/>
      <c r="AD561" s="383"/>
    </row>
    <row r="562" spans="1:30" x14ac:dyDescent="0.25">
      <c r="A562" s="380"/>
      <c r="B562" s="380"/>
      <c r="C562" s="368"/>
      <c r="D562" s="397"/>
      <c r="E562" s="393"/>
      <c r="F562" s="428"/>
      <c r="G562" s="427"/>
      <c r="H562" s="427"/>
      <c r="I562" s="393"/>
      <c r="J562" s="397"/>
      <c r="K562" s="393"/>
      <c r="L562" s="428"/>
      <c r="M562" s="427"/>
      <c r="V562" s="366"/>
      <c r="W562" s="366"/>
      <c r="X562" s="366"/>
      <c r="Y562" s="346"/>
      <c r="AA562" s="383"/>
      <c r="AD562" s="383"/>
    </row>
    <row r="563" spans="1:30" x14ac:dyDescent="0.25">
      <c r="A563" s="381"/>
      <c r="B563" s="381"/>
      <c r="C563" s="368"/>
      <c r="D563" s="398"/>
      <c r="E563" s="393"/>
      <c r="F563" s="426"/>
      <c r="G563" s="427"/>
      <c r="H563" s="427"/>
      <c r="I563" s="393"/>
      <c r="J563" s="398"/>
      <c r="K563" s="393"/>
      <c r="L563" s="426"/>
      <c r="M563" s="427"/>
      <c r="V563" s="366"/>
      <c r="W563" s="366"/>
      <c r="X563" s="366"/>
      <c r="Y563" s="346"/>
      <c r="AA563" s="383"/>
      <c r="AD563" s="383"/>
    </row>
    <row r="564" spans="1:30" x14ac:dyDescent="0.25">
      <c r="A564" s="379"/>
      <c r="B564" s="379"/>
      <c r="C564" s="370"/>
      <c r="D564" s="404"/>
      <c r="E564" s="392"/>
      <c r="F564" s="429"/>
      <c r="G564" s="427"/>
      <c r="H564" s="427"/>
      <c r="I564" s="392"/>
      <c r="J564" s="404"/>
      <c r="K564" s="392"/>
      <c r="L564" s="429"/>
      <c r="M564" s="427"/>
      <c r="V564" s="366"/>
      <c r="W564" s="366"/>
      <c r="X564" s="366"/>
      <c r="Y564" s="346"/>
      <c r="AA564" s="383"/>
      <c r="AD564" s="383"/>
    </row>
    <row r="565" spans="1:30" x14ac:dyDescent="0.25">
      <c r="A565" s="378"/>
      <c r="B565" s="378"/>
      <c r="C565" s="370"/>
      <c r="D565" s="402"/>
      <c r="E565" s="392"/>
      <c r="F565" s="432"/>
      <c r="G565" s="427"/>
      <c r="H565" s="427"/>
      <c r="I565" s="392"/>
      <c r="J565" s="402"/>
      <c r="K565" s="392"/>
      <c r="L565" s="432"/>
      <c r="M565" s="427"/>
      <c r="V565" s="366"/>
      <c r="W565" s="366"/>
      <c r="X565" s="366"/>
      <c r="Y565" s="346"/>
      <c r="AA565" s="383"/>
      <c r="AD565" s="383"/>
    </row>
    <row r="566" spans="1:30" x14ac:dyDescent="0.25">
      <c r="A566" s="379"/>
      <c r="B566" s="379"/>
      <c r="C566" s="370"/>
      <c r="D566" s="400"/>
      <c r="E566" s="392"/>
      <c r="F566" s="429"/>
      <c r="G566" s="427"/>
      <c r="H566" s="427"/>
      <c r="I566" s="392"/>
      <c r="J566" s="400"/>
      <c r="K566" s="392"/>
      <c r="L566" s="429"/>
      <c r="M566" s="427"/>
      <c r="V566" s="366"/>
      <c r="W566" s="366"/>
      <c r="X566" s="366"/>
      <c r="Y566" s="346"/>
      <c r="AA566" s="383"/>
      <c r="AD566" s="383"/>
    </row>
    <row r="567" spans="1:30" x14ac:dyDescent="0.25">
      <c r="A567" s="378"/>
      <c r="B567" s="378"/>
      <c r="C567" s="370"/>
      <c r="D567" s="399"/>
      <c r="E567" s="392"/>
      <c r="F567" s="432"/>
      <c r="G567" s="427"/>
      <c r="H567" s="427"/>
      <c r="I567" s="392"/>
      <c r="J567" s="399"/>
      <c r="K567" s="392"/>
      <c r="L567" s="432"/>
      <c r="M567" s="427"/>
      <c r="V567" s="366"/>
      <c r="W567" s="366"/>
      <c r="X567" s="366"/>
      <c r="Y567" s="346"/>
      <c r="AA567" s="383"/>
      <c r="AD567" s="383"/>
    </row>
    <row r="568" spans="1:30" ht="15" customHeight="1" x14ac:dyDescent="0.25">
      <c r="A568" s="380"/>
      <c r="B568" s="380"/>
      <c r="C568" s="368"/>
      <c r="D568" s="401"/>
      <c r="E568" s="393"/>
      <c r="F568" s="428"/>
      <c r="G568" s="427"/>
      <c r="H568" s="427"/>
      <c r="I568" s="393"/>
      <c r="J568" s="401"/>
      <c r="K568" s="393"/>
      <c r="L568" s="428"/>
      <c r="M568" s="427"/>
      <c r="V568" s="366"/>
      <c r="W568" s="366"/>
      <c r="X568" s="366"/>
      <c r="Y568" s="346"/>
      <c r="AA568" s="383"/>
      <c r="AD568" s="383"/>
    </row>
    <row r="569" spans="1:30" x14ac:dyDescent="0.25">
      <c r="A569" s="381"/>
      <c r="B569" s="381"/>
      <c r="C569" s="368"/>
      <c r="D569" s="398"/>
      <c r="E569" s="393"/>
      <c r="F569" s="426"/>
      <c r="G569" s="427"/>
      <c r="H569" s="427"/>
      <c r="I569" s="393"/>
      <c r="J569" s="398"/>
      <c r="K569" s="393"/>
      <c r="L569" s="426"/>
      <c r="M569" s="427"/>
      <c r="V569" s="366"/>
      <c r="W569" s="366"/>
      <c r="X569" s="366"/>
      <c r="Y569" s="346"/>
      <c r="AA569" s="383"/>
      <c r="AD569" s="383"/>
    </row>
    <row r="570" spans="1:30" x14ac:dyDescent="0.25">
      <c r="A570" s="380"/>
      <c r="B570" s="380"/>
      <c r="C570" s="368"/>
      <c r="D570" s="397"/>
      <c r="E570" s="393"/>
      <c r="F570" s="428"/>
      <c r="G570" s="427"/>
      <c r="H570" s="427"/>
      <c r="I570" s="393"/>
      <c r="J570" s="397"/>
      <c r="K570" s="393"/>
      <c r="L570" s="428"/>
      <c r="M570" s="427"/>
      <c r="V570" s="366"/>
      <c r="W570" s="366"/>
      <c r="X570" s="366"/>
      <c r="Y570" s="346"/>
      <c r="AA570" s="383"/>
      <c r="AD570" s="383"/>
    </row>
    <row r="571" spans="1:30" x14ac:dyDescent="0.25">
      <c r="A571" s="381"/>
      <c r="B571" s="381"/>
      <c r="C571" s="368"/>
      <c r="D571" s="398"/>
      <c r="E571" s="393"/>
      <c r="F571" s="426"/>
      <c r="G571" s="427"/>
      <c r="H571" s="427"/>
      <c r="I571" s="393"/>
      <c r="J571" s="403"/>
      <c r="K571" s="393"/>
      <c r="L571" s="426"/>
      <c r="M571" s="427"/>
      <c r="V571" s="366"/>
      <c r="W571" s="366"/>
      <c r="X571" s="366"/>
      <c r="Y571" s="346"/>
      <c r="AA571" s="383"/>
      <c r="AD571" s="383"/>
    </row>
    <row r="572" spans="1:30" x14ac:dyDescent="0.25">
      <c r="A572" s="380"/>
      <c r="B572" s="380"/>
      <c r="C572" s="368"/>
      <c r="D572" s="397"/>
      <c r="E572" s="393"/>
      <c r="F572" s="428"/>
      <c r="G572" s="427"/>
      <c r="H572" s="427"/>
      <c r="I572" s="393"/>
      <c r="J572" s="397"/>
      <c r="K572" s="393"/>
      <c r="L572" s="428"/>
      <c r="M572" s="427"/>
      <c r="V572" s="366"/>
      <c r="W572" s="366"/>
      <c r="X572" s="366"/>
      <c r="Y572" s="346"/>
      <c r="AA572" s="383"/>
      <c r="AD572" s="383"/>
    </row>
    <row r="573" spans="1:30" ht="15" customHeight="1" x14ac:dyDescent="0.25">
      <c r="A573" s="381"/>
      <c r="B573" s="381"/>
      <c r="C573" s="368"/>
      <c r="D573" s="398"/>
      <c r="E573" s="393"/>
      <c r="F573" s="426"/>
      <c r="G573" s="427"/>
      <c r="H573" s="427"/>
      <c r="I573" s="393"/>
      <c r="J573" s="403"/>
      <c r="K573" s="393"/>
      <c r="L573" s="426"/>
      <c r="M573" s="427"/>
      <c r="V573" s="366"/>
      <c r="W573" s="366"/>
      <c r="X573" s="366"/>
      <c r="Y573" s="346"/>
      <c r="AA573" s="383"/>
      <c r="AD573" s="383"/>
    </row>
    <row r="574" spans="1:30" ht="15" customHeight="1" x14ac:dyDescent="0.25">
      <c r="A574" s="380"/>
      <c r="B574" s="380"/>
      <c r="C574" s="368"/>
      <c r="D574" s="397"/>
      <c r="E574" s="393"/>
      <c r="F574" s="428"/>
      <c r="G574" s="427"/>
      <c r="H574" s="427"/>
      <c r="I574" s="393"/>
      <c r="J574" s="401"/>
      <c r="K574" s="393"/>
      <c r="L574" s="428"/>
      <c r="M574" s="427"/>
      <c r="V574" s="366"/>
      <c r="W574" s="366"/>
      <c r="X574" s="366"/>
      <c r="Y574" s="346"/>
      <c r="AA574" s="383"/>
      <c r="AD574" s="383"/>
    </row>
    <row r="575" spans="1:30" ht="15" customHeight="1" x14ac:dyDescent="0.25">
      <c r="A575" s="381"/>
      <c r="B575" s="381"/>
      <c r="C575" s="368"/>
      <c r="D575" s="403"/>
      <c r="E575" s="393"/>
      <c r="F575" s="426"/>
      <c r="G575" s="427"/>
      <c r="H575" s="427"/>
      <c r="I575" s="393"/>
      <c r="J575" s="403"/>
      <c r="K575" s="393"/>
      <c r="L575" s="426"/>
      <c r="M575" s="427"/>
      <c r="V575" s="366"/>
      <c r="W575" s="366"/>
      <c r="X575" s="366"/>
      <c r="Y575" s="346"/>
      <c r="AA575" s="383"/>
      <c r="AD575" s="383"/>
    </row>
    <row r="576" spans="1:30" ht="15" customHeight="1" x14ac:dyDescent="0.25">
      <c r="A576" s="380"/>
      <c r="B576" s="380"/>
      <c r="C576" s="368"/>
      <c r="D576" s="401"/>
      <c r="E576" s="393"/>
      <c r="F576" s="428"/>
      <c r="G576" s="427"/>
      <c r="H576" s="427"/>
      <c r="I576" s="393"/>
      <c r="J576" s="401"/>
      <c r="K576" s="393"/>
      <c r="L576" s="428"/>
      <c r="M576" s="427"/>
      <c r="V576" s="366"/>
      <c r="W576" s="366"/>
      <c r="X576" s="366"/>
      <c r="Y576" s="346"/>
      <c r="AA576" s="383"/>
      <c r="AD576" s="383"/>
    </row>
    <row r="577" spans="1:30" ht="15" customHeight="1" x14ac:dyDescent="0.25">
      <c r="A577" s="381"/>
      <c r="B577" s="381"/>
      <c r="C577" s="368"/>
      <c r="D577" s="403"/>
      <c r="E577" s="393"/>
      <c r="F577" s="426"/>
      <c r="G577" s="427"/>
      <c r="H577" s="427"/>
      <c r="I577" s="393"/>
      <c r="J577" s="403"/>
      <c r="K577" s="393"/>
      <c r="L577" s="426"/>
      <c r="M577" s="427"/>
      <c r="V577" s="366"/>
      <c r="W577" s="366"/>
      <c r="X577" s="366"/>
      <c r="Y577" s="346"/>
      <c r="AA577" s="383"/>
      <c r="AD577" s="383"/>
    </row>
    <row r="578" spans="1:30" x14ac:dyDescent="0.25">
      <c r="A578" s="380"/>
      <c r="B578" s="380"/>
      <c r="C578" s="368"/>
      <c r="D578" s="397"/>
      <c r="E578" s="393"/>
      <c r="F578" s="428"/>
      <c r="G578" s="427"/>
      <c r="H578" s="427"/>
      <c r="I578" s="393"/>
      <c r="J578" s="397"/>
      <c r="K578" s="393"/>
      <c r="L578" s="428"/>
      <c r="M578" s="427"/>
      <c r="V578" s="366"/>
      <c r="W578" s="366"/>
      <c r="X578" s="366"/>
      <c r="Y578" s="346"/>
      <c r="AA578" s="383"/>
      <c r="AD578" s="383"/>
    </row>
    <row r="579" spans="1:30" x14ac:dyDescent="0.25">
      <c r="A579" s="378"/>
      <c r="B579" s="378"/>
      <c r="C579" s="370"/>
      <c r="D579" s="402"/>
      <c r="E579" s="392"/>
      <c r="F579" s="432"/>
      <c r="G579" s="427"/>
      <c r="H579" s="427"/>
      <c r="I579" s="392"/>
      <c r="J579" s="402"/>
      <c r="K579" s="392"/>
      <c r="L579" s="432"/>
      <c r="M579" s="427"/>
      <c r="V579" s="366"/>
      <c r="W579" s="366"/>
      <c r="X579" s="366"/>
      <c r="Y579" s="346"/>
      <c r="AA579" s="383"/>
      <c r="AD579" s="383"/>
    </row>
    <row r="580" spans="1:30" x14ac:dyDescent="0.25">
      <c r="A580" s="379"/>
      <c r="B580" s="379"/>
      <c r="C580" s="370"/>
      <c r="D580" s="400"/>
      <c r="E580" s="392"/>
      <c r="F580" s="429"/>
      <c r="G580" s="427"/>
      <c r="H580" s="427"/>
      <c r="I580" s="392"/>
      <c r="J580" s="400"/>
      <c r="K580" s="392"/>
      <c r="L580" s="429"/>
      <c r="M580" s="427"/>
      <c r="V580" s="366"/>
      <c r="W580" s="366"/>
      <c r="X580" s="366"/>
      <c r="Y580" s="346"/>
      <c r="AA580" s="383"/>
      <c r="AD580" s="383"/>
    </row>
    <row r="581" spans="1:30" ht="15" customHeight="1" x14ac:dyDescent="0.25">
      <c r="A581" s="381"/>
      <c r="B581" s="381"/>
      <c r="C581" s="368"/>
      <c r="D581" s="403"/>
      <c r="E581" s="393"/>
      <c r="F581" s="426"/>
      <c r="G581" s="427"/>
      <c r="H581" s="427"/>
      <c r="I581" s="393"/>
      <c r="J581" s="403"/>
      <c r="K581" s="393"/>
      <c r="L581" s="426"/>
      <c r="M581" s="427"/>
      <c r="V581" s="366"/>
      <c r="W581" s="366"/>
      <c r="X581" s="366"/>
      <c r="Y581" s="346"/>
      <c r="AA581" s="383"/>
      <c r="AD581" s="383"/>
    </row>
    <row r="582" spans="1:30" ht="15" customHeight="1" x14ac:dyDescent="0.25">
      <c r="A582" s="380"/>
      <c r="B582" s="380"/>
      <c r="C582" s="368"/>
      <c r="D582" s="397"/>
      <c r="E582" s="393"/>
      <c r="F582" s="434"/>
      <c r="G582" s="427"/>
      <c r="H582" s="427"/>
      <c r="I582" s="393"/>
      <c r="J582" s="401"/>
      <c r="K582" s="393"/>
      <c r="L582" s="428"/>
      <c r="M582" s="427"/>
      <c r="V582" s="366"/>
      <c r="W582" s="366"/>
      <c r="X582" s="366"/>
      <c r="Y582" s="346"/>
      <c r="AA582" s="383"/>
      <c r="AD582" s="383"/>
    </row>
    <row r="583" spans="1:30" ht="15" customHeight="1" x14ac:dyDescent="0.25">
      <c r="A583" s="381"/>
      <c r="B583" s="381"/>
      <c r="C583" s="368"/>
      <c r="D583" s="403"/>
      <c r="E583" s="393"/>
      <c r="F583" s="426"/>
      <c r="G583" s="427"/>
      <c r="H583" s="427"/>
      <c r="I583" s="393"/>
      <c r="J583" s="403"/>
      <c r="K583" s="393"/>
      <c r="L583" s="426"/>
      <c r="M583" s="427"/>
      <c r="V583" s="366"/>
      <c r="W583" s="366"/>
      <c r="X583" s="366"/>
      <c r="Y583" s="346"/>
      <c r="AA583" s="383"/>
      <c r="AD583" s="383"/>
    </row>
    <row r="584" spans="1:30" x14ac:dyDescent="0.25">
      <c r="A584" s="380"/>
      <c r="B584" s="380"/>
      <c r="C584" s="368"/>
      <c r="D584" s="397"/>
      <c r="E584" s="393"/>
      <c r="F584" s="428"/>
      <c r="G584" s="427"/>
      <c r="H584" s="427"/>
      <c r="I584" s="393"/>
      <c r="J584" s="397"/>
      <c r="K584" s="393"/>
      <c r="L584" s="428"/>
      <c r="M584" s="427"/>
      <c r="V584" s="366"/>
      <c r="W584" s="366"/>
      <c r="X584" s="366"/>
      <c r="Y584" s="346"/>
      <c r="AA584" s="383"/>
      <c r="AD584" s="383"/>
    </row>
    <row r="585" spans="1:30" x14ac:dyDescent="0.25">
      <c r="A585" s="381"/>
      <c r="B585" s="381"/>
      <c r="C585" s="368"/>
      <c r="D585" s="398"/>
      <c r="E585" s="393"/>
      <c r="F585" s="426"/>
      <c r="G585" s="427"/>
      <c r="H585" s="427"/>
      <c r="I585" s="393"/>
      <c r="J585" s="398"/>
      <c r="K585" s="393"/>
      <c r="L585" s="426"/>
      <c r="M585" s="427"/>
      <c r="V585" s="366"/>
      <c r="W585" s="366"/>
      <c r="X585" s="366"/>
      <c r="Y585" s="346"/>
      <c r="AA585" s="383"/>
      <c r="AD585" s="383"/>
    </row>
    <row r="586" spans="1:30" x14ac:dyDescent="0.25">
      <c r="A586" s="379"/>
      <c r="B586" s="379"/>
      <c r="C586" s="370"/>
      <c r="D586" s="400"/>
      <c r="E586" s="392"/>
      <c r="F586" s="431"/>
      <c r="G586" s="427"/>
      <c r="H586" s="427"/>
      <c r="I586" s="392"/>
      <c r="J586" s="404"/>
      <c r="K586" s="392"/>
      <c r="L586" s="429"/>
      <c r="M586" s="427"/>
      <c r="V586" s="366"/>
      <c r="W586" s="366"/>
      <c r="X586" s="366"/>
      <c r="Y586" s="346"/>
      <c r="AA586" s="383"/>
      <c r="AD586" s="383"/>
    </row>
    <row r="587" spans="1:30" x14ac:dyDescent="0.25">
      <c r="A587" s="378"/>
      <c r="B587" s="378"/>
      <c r="C587" s="370"/>
      <c r="D587" s="399"/>
      <c r="E587" s="392"/>
      <c r="F587" s="432"/>
      <c r="G587" s="427"/>
      <c r="H587" s="427"/>
      <c r="I587" s="392"/>
      <c r="J587" s="399"/>
      <c r="K587" s="392"/>
      <c r="L587" s="432"/>
      <c r="M587" s="427"/>
      <c r="V587" s="366"/>
      <c r="W587" s="366"/>
      <c r="X587" s="366"/>
      <c r="Y587" s="346"/>
      <c r="AA587" s="383"/>
      <c r="AD587" s="383"/>
    </row>
    <row r="588" spans="1:30" ht="15" customHeight="1" x14ac:dyDescent="0.25">
      <c r="A588" s="380"/>
      <c r="B588" s="380"/>
      <c r="C588" s="368"/>
      <c r="D588" s="401"/>
      <c r="E588" s="393"/>
      <c r="F588" s="428"/>
      <c r="G588" s="427"/>
      <c r="H588" s="427"/>
      <c r="I588" s="393"/>
      <c r="J588" s="401"/>
      <c r="K588" s="393"/>
      <c r="L588" s="428"/>
      <c r="M588" s="427"/>
      <c r="V588" s="366"/>
      <c r="W588" s="366"/>
      <c r="X588" s="366"/>
      <c r="Y588" s="346"/>
      <c r="AA588" s="383"/>
      <c r="AD588" s="383"/>
    </row>
    <row r="589" spans="1:30" ht="15" customHeight="1" x14ac:dyDescent="0.25">
      <c r="A589" s="381"/>
      <c r="B589" s="381"/>
      <c r="C589" s="368"/>
      <c r="D589" s="403"/>
      <c r="E589" s="393"/>
      <c r="F589" s="426"/>
      <c r="G589" s="427"/>
      <c r="H589" s="427"/>
      <c r="I589" s="393"/>
      <c r="J589" s="403"/>
      <c r="K589" s="393"/>
      <c r="L589" s="426"/>
      <c r="M589" s="427"/>
      <c r="V589" s="366"/>
      <c r="W589" s="366"/>
      <c r="X589" s="366"/>
      <c r="Y589" s="346"/>
      <c r="AA589" s="383"/>
      <c r="AD589" s="383"/>
    </row>
    <row r="590" spans="1:30" ht="15" customHeight="1" x14ac:dyDescent="0.25">
      <c r="A590" s="380"/>
      <c r="B590" s="380"/>
      <c r="C590" s="368"/>
      <c r="D590" s="401"/>
      <c r="E590" s="393"/>
      <c r="F590" s="428"/>
      <c r="G590" s="427"/>
      <c r="H590" s="427"/>
      <c r="I590" s="393"/>
      <c r="J590" s="401"/>
      <c r="K590" s="393"/>
      <c r="L590" s="428"/>
      <c r="M590" s="427"/>
      <c r="V590" s="366"/>
      <c r="W590" s="366"/>
      <c r="X590" s="366"/>
      <c r="Y590" s="346"/>
      <c r="AA590" s="383"/>
      <c r="AD590" s="383"/>
    </row>
    <row r="591" spans="1:30" ht="15" customHeight="1" x14ac:dyDescent="0.25">
      <c r="A591" s="381"/>
      <c r="B591" s="381"/>
      <c r="C591" s="368"/>
      <c r="D591" s="403"/>
      <c r="E591" s="393"/>
      <c r="F591" s="426"/>
      <c r="G591" s="427"/>
      <c r="H591" s="427"/>
      <c r="I591" s="393"/>
      <c r="J591" s="403"/>
      <c r="K591" s="393"/>
      <c r="L591" s="426"/>
      <c r="M591" s="427"/>
      <c r="V591" s="366"/>
      <c r="W591" s="366"/>
      <c r="X591" s="366"/>
      <c r="Y591" s="346"/>
      <c r="AA591" s="383"/>
      <c r="AD591" s="383"/>
    </row>
    <row r="592" spans="1:30" ht="15" customHeight="1" x14ac:dyDescent="0.25">
      <c r="A592" s="380"/>
      <c r="B592" s="380"/>
      <c r="C592" s="368"/>
      <c r="D592" s="397"/>
      <c r="E592" s="393"/>
      <c r="F592" s="428"/>
      <c r="G592" s="427"/>
      <c r="H592" s="427"/>
      <c r="I592" s="393"/>
      <c r="J592" s="401"/>
      <c r="K592" s="393"/>
      <c r="L592" s="428"/>
      <c r="M592" s="427"/>
      <c r="V592" s="366"/>
      <c r="W592" s="366"/>
      <c r="X592" s="366"/>
      <c r="Y592" s="346"/>
      <c r="AA592" s="383"/>
      <c r="AD592" s="383"/>
    </row>
    <row r="593" spans="1:30" x14ac:dyDescent="0.25">
      <c r="A593" s="381"/>
      <c r="B593" s="381"/>
      <c r="C593" s="368"/>
      <c r="D593" s="398"/>
      <c r="E593" s="393"/>
      <c r="F593" s="426"/>
      <c r="G593" s="427"/>
      <c r="H593" s="427"/>
      <c r="I593" s="393"/>
      <c r="J593" s="398"/>
      <c r="K593" s="393"/>
      <c r="L593" s="426"/>
      <c r="M593" s="427"/>
      <c r="V593" s="366"/>
      <c r="W593" s="366"/>
      <c r="X593" s="366"/>
      <c r="Y593" s="346"/>
      <c r="AA593" s="383"/>
      <c r="AD593" s="383"/>
    </row>
    <row r="594" spans="1:30" ht="15" customHeight="1" x14ac:dyDescent="0.25">
      <c r="A594" s="380"/>
      <c r="B594" s="380"/>
      <c r="C594" s="368"/>
      <c r="D594" s="397"/>
      <c r="E594" s="393"/>
      <c r="F594" s="428"/>
      <c r="G594" s="427"/>
      <c r="H594" s="427"/>
      <c r="I594" s="393"/>
      <c r="J594" s="401"/>
      <c r="K594" s="393"/>
      <c r="L594" s="428"/>
      <c r="M594" s="427"/>
      <c r="V594" s="366"/>
      <c r="W594" s="366"/>
      <c r="X594" s="366"/>
      <c r="Y594" s="346"/>
      <c r="AA594" s="383"/>
      <c r="AD594" s="383"/>
    </row>
    <row r="595" spans="1:30" ht="15" customHeight="1" x14ac:dyDescent="0.25">
      <c r="A595" s="381"/>
      <c r="B595" s="381"/>
      <c r="C595" s="368"/>
      <c r="D595" s="403"/>
      <c r="E595" s="393"/>
      <c r="F595" s="426"/>
      <c r="G595" s="427"/>
      <c r="H595" s="427"/>
      <c r="I595" s="393"/>
      <c r="J595" s="403"/>
      <c r="K595" s="393"/>
      <c r="L595" s="426"/>
      <c r="M595" s="427"/>
      <c r="V595" s="366"/>
      <c r="W595" s="366"/>
      <c r="X595" s="366"/>
      <c r="Y595" s="346"/>
      <c r="AA595" s="383"/>
      <c r="AD595" s="383"/>
    </row>
    <row r="596" spans="1:30" x14ac:dyDescent="0.25">
      <c r="A596" s="380"/>
      <c r="B596" s="380"/>
      <c r="C596" s="368"/>
      <c r="D596" s="397"/>
      <c r="E596" s="393"/>
      <c r="F596" s="428"/>
      <c r="G596" s="427"/>
      <c r="H596" s="427"/>
      <c r="I596" s="393"/>
      <c r="J596" s="397"/>
      <c r="K596" s="393"/>
      <c r="L596" s="428"/>
      <c r="M596" s="427"/>
      <c r="V596" s="366"/>
      <c r="W596" s="366"/>
      <c r="X596" s="366"/>
      <c r="Y596" s="346"/>
      <c r="AA596" s="383"/>
      <c r="AD596" s="383"/>
    </row>
    <row r="597" spans="1:30" x14ac:dyDescent="0.25">
      <c r="A597" s="378"/>
      <c r="B597" s="378"/>
      <c r="C597" s="370"/>
      <c r="D597" s="402"/>
      <c r="E597" s="392"/>
      <c r="F597" s="432"/>
      <c r="G597" s="427"/>
      <c r="H597" s="427"/>
      <c r="I597" s="392"/>
      <c r="J597" s="402"/>
      <c r="K597" s="392"/>
      <c r="L597" s="432"/>
      <c r="M597" s="427"/>
      <c r="V597" s="366"/>
      <c r="W597" s="366"/>
      <c r="X597" s="366"/>
      <c r="Y597" s="346"/>
      <c r="AA597" s="383"/>
      <c r="AD597" s="383"/>
    </row>
    <row r="598" spans="1:30" x14ac:dyDescent="0.25">
      <c r="A598" s="379"/>
      <c r="B598" s="379"/>
      <c r="C598" s="370"/>
      <c r="D598" s="400"/>
      <c r="E598" s="392"/>
      <c r="F598" s="429"/>
      <c r="G598" s="427"/>
      <c r="H598" s="427"/>
      <c r="I598" s="392"/>
      <c r="J598" s="400"/>
      <c r="K598" s="392"/>
      <c r="L598" s="429"/>
      <c r="M598" s="427"/>
      <c r="V598" s="366"/>
      <c r="W598" s="366"/>
      <c r="X598" s="366"/>
      <c r="Y598" s="346"/>
      <c r="AA598" s="383"/>
      <c r="AD598" s="383"/>
    </row>
    <row r="599" spans="1:30" ht="15" customHeight="1" x14ac:dyDescent="0.25">
      <c r="A599" s="381"/>
      <c r="B599" s="381"/>
      <c r="C599" s="368"/>
      <c r="D599" s="403"/>
      <c r="E599" s="393"/>
      <c r="F599" s="426"/>
      <c r="G599" s="427"/>
      <c r="H599" s="427"/>
      <c r="I599" s="393"/>
      <c r="J599" s="403"/>
      <c r="K599" s="393"/>
      <c r="L599" s="426"/>
      <c r="M599" s="427"/>
      <c r="V599" s="366"/>
      <c r="W599" s="366"/>
      <c r="X599" s="366"/>
      <c r="Y599" s="346"/>
      <c r="AA599" s="383"/>
      <c r="AD599" s="383"/>
    </row>
    <row r="600" spans="1:30" ht="15" customHeight="1" x14ac:dyDescent="0.25">
      <c r="A600" s="380"/>
      <c r="B600" s="380"/>
      <c r="C600" s="368"/>
      <c r="D600" s="397"/>
      <c r="E600" s="393"/>
      <c r="F600" s="434"/>
      <c r="G600" s="427"/>
      <c r="H600" s="427"/>
      <c r="I600" s="393"/>
      <c r="J600" s="401"/>
      <c r="K600" s="393"/>
      <c r="L600" s="428"/>
      <c r="M600" s="427"/>
      <c r="V600" s="366"/>
      <c r="W600" s="366"/>
      <c r="X600" s="366"/>
      <c r="Y600" s="346"/>
      <c r="AA600" s="383"/>
      <c r="AD600" s="383"/>
    </row>
    <row r="601" spans="1:30" x14ac:dyDescent="0.25">
      <c r="A601" s="381"/>
      <c r="B601" s="381"/>
      <c r="C601" s="368"/>
      <c r="D601" s="398"/>
      <c r="E601" s="393"/>
      <c r="F601" s="426"/>
      <c r="G601" s="427"/>
      <c r="H601" s="427"/>
      <c r="I601" s="393"/>
      <c r="J601" s="398"/>
      <c r="K601" s="393"/>
      <c r="L601" s="426"/>
      <c r="M601" s="427"/>
      <c r="V601" s="366"/>
      <c r="W601" s="366"/>
      <c r="X601" s="366"/>
      <c r="Y601" s="346"/>
      <c r="AA601" s="383"/>
      <c r="AD601" s="383"/>
    </row>
    <row r="602" spans="1:30" ht="15" customHeight="1" x14ac:dyDescent="0.25">
      <c r="A602" s="380"/>
      <c r="B602" s="380"/>
      <c r="C602" s="368"/>
      <c r="D602" s="401"/>
      <c r="E602" s="393"/>
      <c r="F602" s="428"/>
      <c r="G602" s="427"/>
      <c r="H602" s="427"/>
      <c r="I602" s="393"/>
      <c r="J602" s="401"/>
      <c r="K602" s="393"/>
      <c r="L602" s="428"/>
      <c r="M602" s="427"/>
      <c r="V602" s="366"/>
      <c r="W602" s="366"/>
      <c r="X602" s="366"/>
      <c r="Y602" s="346"/>
      <c r="AA602" s="383"/>
      <c r="AD602" s="383"/>
    </row>
    <row r="603" spans="1:30" x14ac:dyDescent="0.25">
      <c r="A603" s="381"/>
      <c r="B603" s="381"/>
      <c r="C603" s="368"/>
      <c r="D603" s="398"/>
      <c r="E603" s="393"/>
      <c r="F603" s="426"/>
      <c r="G603" s="427"/>
      <c r="H603" s="427"/>
      <c r="I603" s="393"/>
      <c r="J603" s="398"/>
      <c r="K603" s="393"/>
      <c r="L603" s="426"/>
      <c r="M603" s="427"/>
      <c r="V603" s="366"/>
      <c r="W603" s="366"/>
      <c r="X603" s="366"/>
      <c r="Y603" s="346"/>
      <c r="AA603" s="383"/>
      <c r="AD603" s="383"/>
    </row>
    <row r="604" spans="1:30" x14ac:dyDescent="0.25">
      <c r="A604" s="380"/>
      <c r="B604" s="380"/>
      <c r="C604" s="368"/>
      <c r="D604" s="397"/>
      <c r="E604" s="393"/>
      <c r="F604" s="428"/>
      <c r="G604" s="427"/>
      <c r="H604" s="427"/>
      <c r="I604" s="393"/>
      <c r="J604" s="397"/>
      <c r="K604" s="393"/>
      <c r="L604" s="428"/>
      <c r="M604" s="427"/>
      <c r="V604" s="366"/>
      <c r="W604" s="366"/>
      <c r="X604" s="366"/>
      <c r="Y604" s="346"/>
      <c r="AA604" s="383"/>
      <c r="AD604" s="383"/>
    </row>
    <row r="605" spans="1:30" ht="15" customHeight="1" x14ac:dyDescent="0.25">
      <c r="A605" s="381"/>
      <c r="B605" s="381"/>
      <c r="C605" s="368"/>
      <c r="D605" s="398"/>
      <c r="E605" s="393"/>
      <c r="F605" s="426"/>
      <c r="G605" s="427"/>
      <c r="H605" s="427"/>
      <c r="I605" s="393"/>
      <c r="J605" s="398"/>
      <c r="K605" s="393"/>
      <c r="L605" s="426"/>
      <c r="M605" s="427"/>
      <c r="V605" s="366"/>
      <c r="W605" s="366"/>
      <c r="X605" s="366"/>
      <c r="Y605" s="346"/>
      <c r="AA605" s="383"/>
      <c r="AD605" s="383"/>
    </row>
    <row r="606" spans="1:30" ht="15" customHeight="1" x14ac:dyDescent="0.25">
      <c r="A606" s="380"/>
      <c r="B606" s="380"/>
      <c r="C606" s="368"/>
      <c r="D606" s="397"/>
      <c r="E606" s="393"/>
      <c r="F606" s="428"/>
      <c r="G606" s="427"/>
      <c r="H606" s="427"/>
      <c r="I606" s="393"/>
      <c r="J606" s="401"/>
      <c r="K606" s="393"/>
      <c r="L606" s="428"/>
      <c r="M606" s="427"/>
      <c r="V606" s="366"/>
      <c r="W606" s="366"/>
      <c r="X606" s="366"/>
      <c r="Y606" s="346"/>
      <c r="AA606" s="383"/>
      <c r="AD606" s="383"/>
    </row>
    <row r="607" spans="1:30" x14ac:dyDescent="0.25">
      <c r="A607" s="378"/>
      <c r="B607" s="378"/>
      <c r="C607" s="370"/>
      <c r="D607" s="402"/>
      <c r="E607" s="392"/>
      <c r="F607" s="432"/>
      <c r="G607" s="427"/>
      <c r="H607" s="427"/>
      <c r="I607" s="392"/>
      <c r="J607" s="402"/>
      <c r="K607" s="392"/>
      <c r="L607" s="432"/>
      <c r="M607" s="427"/>
      <c r="V607" s="366"/>
      <c r="W607" s="366"/>
      <c r="X607" s="366"/>
      <c r="Y607" s="346"/>
      <c r="AA607" s="383"/>
      <c r="AD607" s="383"/>
    </row>
    <row r="608" spans="1:30" x14ac:dyDescent="0.25">
      <c r="A608" s="379"/>
      <c r="B608" s="379"/>
      <c r="C608" s="370"/>
      <c r="D608" s="400"/>
      <c r="E608" s="392"/>
      <c r="F608" s="429"/>
      <c r="G608" s="427"/>
      <c r="H608" s="427"/>
      <c r="I608" s="392"/>
      <c r="J608" s="400"/>
      <c r="K608" s="392"/>
      <c r="L608" s="429"/>
      <c r="M608" s="427"/>
      <c r="V608" s="366"/>
      <c r="W608" s="366"/>
      <c r="X608" s="366"/>
      <c r="Y608" s="346"/>
      <c r="AA608" s="383"/>
      <c r="AD608" s="383"/>
    </row>
    <row r="609" spans="1:30" ht="15" customHeight="1" x14ac:dyDescent="0.25">
      <c r="A609" s="381"/>
      <c r="B609" s="381"/>
      <c r="C609" s="368"/>
      <c r="D609" s="398"/>
      <c r="E609" s="393"/>
      <c r="F609" s="426"/>
      <c r="G609" s="427"/>
      <c r="H609" s="427"/>
      <c r="I609" s="393"/>
      <c r="J609" s="398"/>
      <c r="K609" s="393"/>
      <c r="L609" s="426"/>
      <c r="M609" s="427"/>
      <c r="V609" s="366"/>
      <c r="W609" s="366"/>
      <c r="X609" s="366"/>
      <c r="Y609" s="346"/>
      <c r="AA609" s="383"/>
      <c r="AD609" s="383"/>
    </row>
    <row r="610" spans="1:30" ht="15" customHeight="1" x14ac:dyDescent="0.25">
      <c r="A610" s="380"/>
      <c r="B610" s="380"/>
      <c r="C610" s="368"/>
      <c r="D610" s="401"/>
      <c r="E610" s="393"/>
      <c r="F610" s="428"/>
      <c r="G610" s="427"/>
      <c r="H610" s="427"/>
      <c r="I610" s="393"/>
      <c r="J610" s="401"/>
      <c r="K610" s="393"/>
      <c r="L610" s="428"/>
      <c r="M610" s="427"/>
      <c r="V610" s="366"/>
      <c r="W610" s="366"/>
      <c r="X610" s="366"/>
      <c r="Y610" s="346"/>
      <c r="AA610" s="383"/>
      <c r="AD610" s="383"/>
    </row>
    <row r="611" spans="1:30" ht="15" customHeight="1" x14ac:dyDescent="0.25">
      <c r="A611" s="381"/>
      <c r="B611" s="381"/>
      <c r="C611" s="368"/>
      <c r="D611" s="403"/>
      <c r="E611" s="393"/>
      <c r="F611" s="426"/>
      <c r="G611" s="427"/>
      <c r="H611" s="427"/>
      <c r="I611" s="393"/>
      <c r="J611" s="403"/>
      <c r="K611" s="393"/>
      <c r="L611" s="426"/>
      <c r="M611" s="427"/>
      <c r="V611" s="366"/>
      <c r="W611" s="366"/>
      <c r="X611" s="366"/>
      <c r="Y611" s="346"/>
      <c r="AA611" s="383"/>
      <c r="AD611" s="383"/>
    </row>
    <row r="612" spans="1:30" ht="15" customHeight="1" x14ac:dyDescent="0.25">
      <c r="A612" s="380"/>
      <c r="B612" s="380"/>
      <c r="C612" s="368"/>
      <c r="D612" s="401"/>
      <c r="E612" s="393"/>
      <c r="F612" s="428"/>
      <c r="G612" s="427"/>
      <c r="H612" s="427"/>
      <c r="I612" s="393"/>
      <c r="J612" s="401"/>
      <c r="K612" s="393"/>
      <c r="L612" s="428"/>
      <c r="M612" s="427"/>
      <c r="V612" s="366"/>
      <c r="W612" s="366"/>
      <c r="X612" s="366"/>
      <c r="Y612" s="346"/>
      <c r="AA612" s="383"/>
      <c r="AD612" s="383"/>
    </row>
    <row r="613" spans="1:30" ht="15" customHeight="1" x14ac:dyDescent="0.25">
      <c r="A613" s="381"/>
      <c r="B613" s="381"/>
      <c r="C613" s="368"/>
      <c r="D613" s="403"/>
      <c r="E613" s="393"/>
      <c r="F613" s="426"/>
      <c r="G613" s="427"/>
      <c r="H613" s="427"/>
      <c r="I613" s="393"/>
      <c r="J613" s="403"/>
      <c r="K613" s="393"/>
      <c r="L613" s="426"/>
      <c r="M613" s="427"/>
      <c r="V613" s="366"/>
      <c r="W613" s="366"/>
      <c r="X613" s="366"/>
      <c r="Y613" s="346"/>
      <c r="AA613" s="383"/>
      <c r="AD613" s="383"/>
    </row>
    <row r="614" spans="1:30" x14ac:dyDescent="0.25">
      <c r="A614" s="380"/>
      <c r="B614" s="380"/>
      <c r="C614" s="368"/>
      <c r="D614" s="397"/>
      <c r="E614" s="393"/>
      <c r="F614" s="428"/>
      <c r="G614" s="427"/>
      <c r="H614" s="427"/>
      <c r="I614" s="393"/>
      <c r="J614" s="397"/>
      <c r="K614" s="393"/>
      <c r="L614" s="428"/>
      <c r="M614" s="427"/>
      <c r="V614" s="366"/>
      <c r="W614" s="366"/>
      <c r="X614" s="366"/>
      <c r="Y614" s="346"/>
      <c r="AA614" s="383"/>
      <c r="AD614" s="383"/>
    </row>
    <row r="615" spans="1:30" ht="15" customHeight="1" x14ac:dyDescent="0.25">
      <c r="A615" s="381"/>
      <c r="B615" s="381"/>
      <c r="C615" s="368"/>
      <c r="D615" s="403"/>
      <c r="E615" s="393"/>
      <c r="F615" s="426"/>
      <c r="G615" s="427"/>
      <c r="H615" s="427"/>
      <c r="I615" s="393"/>
      <c r="J615" s="403"/>
      <c r="K615" s="393"/>
      <c r="L615" s="426"/>
      <c r="M615" s="427"/>
      <c r="V615" s="366"/>
      <c r="W615" s="366"/>
      <c r="X615" s="366"/>
      <c r="Y615" s="346"/>
      <c r="AA615" s="383"/>
      <c r="AD615" s="383"/>
    </row>
    <row r="616" spans="1:30" ht="15" customHeight="1" x14ac:dyDescent="0.25">
      <c r="A616" s="380"/>
      <c r="B616" s="380"/>
      <c r="C616" s="368"/>
      <c r="D616" s="401"/>
      <c r="E616" s="393"/>
      <c r="F616" s="428"/>
      <c r="G616" s="427"/>
      <c r="H616" s="427"/>
      <c r="I616" s="393"/>
      <c r="J616" s="401"/>
      <c r="K616" s="393"/>
      <c r="L616" s="428"/>
      <c r="M616" s="427"/>
      <c r="V616" s="366"/>
      <c r="W616" s="366"/>
      <c r="X616" s="366"/>
      <c r="Y616" s="346"/>
      <c r="AA616" s="383"/>
      <c r="AD616" s="383"/>
    </row>
    <row r="617" spans="1:30" x14ac:dyDescent="0.25">
      <c r="A617" s="381"/>
      <c r="B617" s="381"/>
      <c r="C617" s="368"/>
      <c r="D617" s="398"/>
      <c r="E617" s="393"/>
      <c r="F617" s="426"/>
      <c r="G617" s="427"/>
      <c r="H617" s="427"/>
      <c r="I617" s="393"/>
      <c r="J617" s="398"/>
      <c r="K617" s="393"/>
      <c r="L617" s="426"/>
      <c r="M617" s="427"/>
      <c r="V617" s="366"/>
      <c r="W617" s="366"/>
      <c r="X617" s="366"/>
      <c r="Y617" s="346"/>
      <c r="AA617" s="383"/>
      <c r="AD617" s="383"/>
    </row>
    <row r="618" spans="1:30" x14ac:dyDescent="0.25">
      <c r="A618" s="380"/>
      <c r="B618" s="380"/>
      <c r="C618" s="368"/>
      <c r="D618" s="397"/>
      <c r="E618" s="393"/>
      <c r="F618" s="428"/>
      <c r="G618" s="427"/>
      <c r="H618" s="427"/>
      <c r="I618" s="393"/>
      <c r="J618" s="397"/>
      <c r="K618" s="393"/>
      <c r="L618" s="428"/>
      <c r="M618" s="427"/>
      <c r="V618" s="366"/>
      <c r="W618" s="366"/>
      <c r="X618" s="366"/>
      <c r="Y618" s="346"/>
      <c r="AA618" s="383"/>
      <c r="AD618" s="383"/>
    </row>
    <row r="619" spans="1:30" x14ac:dyDescent="0.25">
      <c r="A619" s="381"/>
      <c r="B619" s="381"/>
      <c r="C619" s="368"/>
      <c r="D619" s="398"/>
      <c r="E619" s="393"/>
      <c r="F619" s="426"/>
      <c r="G619" s="427"/>
      <c r="H619" s="427"/>
      <c r="I619" s="393"/>
      <c r="J619" s="398"/>
      <c r="K619" s="393"/>
      <c r="L619" s="426"/>
      <c r="M619" s="427"/>
      <c r="V619" s="366"/>
      <c r="W619" s="366"/>
      <c r="X619" s="366"/>
      <c r="Y619" s="346"/>
      <c r="AA619" s="383"/>
      <c r="AD619" s="383"/>
    </row>
    <row r="620" spans="1:30" x14ac:dyDescent="0.25">
      <c r="A620" s="380"/>
      <c r="B620" s="380"/>
      <c r="C620" s="368"/>
      <c r="D620" s="397"/>
      <c r="E620" s="393"/>
      <c r="F620" s="428"/>
      <c r="G620" s="427"/>
      <c r="H620" s="427"/>
      <c r="I620" s="393"/>
      <c r="J620" s="397"/>
      <c r="K620" s="393"/>
      <c r="L620" s="428"/>
      <c r="M620" s="427"/>
      <c r="V620" s="366"/>
      <c r="W620" s="366"/>
      <c r="X620" s="366"/>
      <c r="Y620" s="346"/>
      <c r="AA620" s="383"/>
      <c r="AD620" s="383"/>
    </row>
    <row r="621" spans="1:30" x14ac:dyDescent="0.25">
      <c r="A621" s="381"/>
      <c r="B621" s="381"/>
      <c r="C621" s="368"/>
      <c r="D621" s="398"/>
      <c r="E621" s="393"/>
      <c r="F621" s="426"/>
      <c r="G621" s="427"/>
      <c r="H621" s="427"/>
      <c r="I621" s="393"/>
      <c r="J621" s="398"/>
      <c r="K621" s="393"/>
      <c r="L621" s="426"/>
      <c r="M621" s="427"/>
      <c r="V621" s="366"/>
      <c r="W621" s="366"/>
      <c r="X621" s="366"/>
      <c r="Y621" s="346"/>
      <c r="AA621" s="383"/>
      <c r="AD621" s="383"/>
    </row>
    <row r="622" spans="1:30" ht="15" customHeight="1" x14ac:dyDescent="0.25">
      <c r="A622" s="380"/>
      <c r="B622" s="380"/>
      <c r="C622" s="368"/>
      <c r="D622" s="401"/>
      <c r="E622" s="393"/>
      <c r="F622" s="428"/>
      <c r="G622" s="427"/>
      <c r="H622" s="427"/>
      <c r="I622" s="393"/>
      <c r="J622" s="401"/>
      <c r="K622" s="393"/>
      <c r="L622" s="428"/>
      <c r="M622" s="427"/>
      <c r="V622" s="366"/>
      <c r="W622" s="366"/>
      <c r="X622" s="366"/>
      <c r="Y622" s="346"/>
      <c r="AA622" s="383"/>
      <c r="AD622" s="383"/>
    </row>
    <row r="623" spans="1:30" ht="15" customHeight="1" x14ac:dyDescent="0.25">
      <c r="A623" s="381"/>
      <c r="B623" s="381"/>
      <c r="C623" s="368"/>
      <c r="D623" s="403"/>
      <c r="E623" s="393"/>
      <c r="F623" s="426"/>
      <c r="G623" s="427"/>
      <c r="H623" s="427"/>
      <c r="I623" s="393"/>
      <c r="J623" s="398"/>
      <c r="K623" s="393"/>
      <c r="L623" s="435"/>
      <c r="M623" s="427"/>
      <c r="V623" s="366"/>
      <c r="W623" s="366"/>
      <c r="X623" s="366"/>
      <c r="Y623" s="346"/>
      <c r="AA623" s="383"/>
      <c r="AD623" s="383"/>
    </row>
    <row r="624" spans="1:30" x14ac:dyDescent="0.25">
      <c r="A624" s="380"/>
      <c r="B624" s="380"/>
      <c r="C624" s="368"/>
      <c r="D624" s="397"/>
      <c r="E624" s="393"/>
      <c r="F624" s="428"/>
      <c r="G624" s="427"/>
      <c r="H624" s="427"/>
      <c r="I624" s="393"/>
      <c r="J624" s="397"/>
      <c r="K624" s="393"/>
      <c r="L624" s="428"/>
      <c r="M624" s="427"/>
      <c r="V624" s="366"/>
      <c r="W624" s="366"/>
      <c r="X624" s="366"/>
      <c r="Y624" s="346"/>
      <c r="AA624" s="383"/>
      <c r="AD624" s="383"/>
    </row>
    <row r="625" spans="1:30" ht="15" customHeight="1" x14ac:dyDescent="0.25">
      <c r="A625" s="381"/>
      <c r="B625" s="381"/>
      <c r="C625" s="368"/>
      <c r="D625" s="403"/>
      <c r="E625" s="393"/>
      <c r="F625" s="426"/>
      <c r="G625" s="427"/>
      <c r="H625" s="427"/>
      <c r="I625" s="393"/>
      <c r="J625" s="403"/>
      <c r="K625" s="393"/>
      <c r="L625" s="426"/>
      <c r="M625" s="427"/>
      <c r="V625" s="366"/>
      <c r="W625" s="366"/>
      <c r="X625" s="366"/>
      <c r="Y625" s="346"/>
      <c r="AA625" s="383"/>
      <c r="AD625" s="383"/>
    </row>
    <row r="626" spans="1:30" x14ac:dyDescent="0.25">
      <c r="A626" s="379"/>
      <c r="B626" s="379"/>
      <c r="C626" s="370"/>
      <c r="D626" s="404"/>
      <c r="E626" s="392"/>
      <c r="F626" s="429"/>
      <c r="G626" s="427"/>
      <c r="H626" s="427"/>
      <c r="I626" s="392"/>
      <c r="J626" s="404"/>
      <c r="K626" s="392"/>
      <c r="L626" s="429"/>
      <c r="M626" s="427"/>
      <c r="V626" s="366"/>
      <c r="W626" s="366"/>
      <c r="X626" s="366"/>
      <c r="Y626" s="346"/>
      <c r="AA626" s="383"/>
      <c r="AD626" s="383"/>
    </row>
    <row r="627" spans="1:30" x14ac:dyDescent="0.25">
      <c r="A627" s="378"/>
      <c r="B627" s="378"/>
      <c r="C627" s="370"/>
      <c r="D627" s="399"/>
      <c r="E627" s="392"/>
      <c r="F627" s="432"/>
      <c r="G627" s="427"/>
      <c r="H627" s="427"/>
      <c r="I627" s="392"/>
      <c r="J627" s="399"/>
      <c r="K627" s="392"/>
      <c r="L627" s="432"/>
      <c r="M627" s="427"/>
      <c r="V627" s="366"/>
      <c r="W627" s="366"/>
      <c r="X627" s="366"/>
      <c r="Y627" s="346"/>
      <c r="AA627" s="383"/>
      <c r="AD627" s="383"/>
    </row>
    <row r="628" spans="1:30" x14ac:dyDescent="0.25">
      <c r="A628" s="380"/>
      <c r="B628" s="380"/>
      <c r="C628" s="368"/>
      <c r="D628" s="397"/>
      <c r="E628" s="393"/>
      <c r="F628" s="428"/>
      <c r="G628" s="427"/>
      <c r="H628" s="427"/>
      <c r="I628" s="393"/>
      <c r="J628" s="401"/>
      <c r="K628" s="393"/>
      <c r="L628" s="428"/>
      <c r="M628" s="427"/>
      <c r="V628" s="366"/>
      <c r="W628" s="366"/>
      <c r="X628" s="366"/>
      <c r="Y628" s="346"/>
      <c r="AA628" s="383"/>
      <c r="AD628" s="383"/>
    </row>
    <row r="629" spans="1:30" ht="15" customHeight="1" x14ac:dyDescent="0.25">
      <c r="A629" s="381"/>
      <c r="B629" s="381"/>
      <c r="C629" s="368"/>
      <c r="D629" s="398"/>
      <c r="E629" s="393"/>
      <c r="F629" s="426"/>
      <c r="G629" s="427"/>
      <c r="H629" s="427"/>
      <c r="I629" s="393"/>
      <c r="J629" s="403"/>
      <c r="K629" s="393"/>
      <c r="L629" s="426"/>
      <c r="M629" s="427"/>
      <c r="V629" s="366"/>
      <c r="W629" s="366"/>
      <c r="X629" s="366"/>
      <c r="Y629" s="346"/>
      <c r="AA629" s="383"/>
      <c r="AD629" s="383"/>
    </row>
    <row r="630" spans="1:30" ht="15" customHeight="1" x14ac:dyDescent="0.25">
      <c r="A630" s="380"/>
      <c r="B630" s="380"/>
      <c r="C630" s="368"/>
      <c r="D630" s="397"/>
      <c r="E630" s="393"/>
      <c r="F630" s="428"/>
      <c r="G630" s="427"/>
      <c r="H630" s="427"/>
      <c r="I630" s="393"/>
      <c r="J630" s="401"/>
      <c r="K630" s="393"/>
      <c r="L630" s="428"/>
      <c r="M630" s="427"/>
      <c r="V630" s="366"/>
      <c r="W630" s="366"/>
      <c r="X630" s="366"/>
      <c r="Y630" s="346"/>
      <c r="AA630" s="383"/>
      <c r="AD630" s="383"/>
    </row>
    <row r="631" spans="1:30" x14ac:dyDescent="0.25">
      <c r="A631" s="381"/>
      <c r="B631" s="381"/>
      <c r="C631" s="368"/>
      <c r="D631" s="398"/>
      <c r="E631" s="393"/>
      <c r="F631" s="426"/>
      <c r="G631" s="427"/>
      <c r="H631" s="427"/>
      <c r="I631" s="393"/>
      <c r="J631" s="398"/>
      <c r="K631" s="393"/>
      <c r="L631" s="426"/>
      <c r="M631" s="427"/>
      <c r="V631" s="366"/>
      <c r="W631" s="366"/>
      <c r="X631" s="366"/>
      <c r="Y631" s="346"/>
      <c r="AA631" s="383"/>
      <c r="AD631" s="383"/>
    </row>
    <row r="632" spans="1:30" ht="15" customHeight="1" x14ac:dyDescent="0.25">
      <c r="A632" s="380"/>
      <c r="B632" s="380"/>
      <c r="C632" s="368"/>
      <c r="D632" s="401"/>
      <c r="E632" s="393"/>
      <c r="F632" s="428"/>
      <c r="G632" s="427"/>
      <c r="H632" s="427"/>
      <c r="I632" s="393"/>
      <c r="J632" s="401"/>
      <c r="K632" s="393"/>
      <c r="L632" s="428"/>
      <c r="M632" s="427"/>
      <c r="V632" s="366"/>
      <c r="W632" s="366"/>
      <c r="X632" s="366"/>
      <c r="Y632" s="346"/>
      <c r="AA632" s="383"/>
      <c r="AD632" s="383"/>
    </row>
    <row r="633" spans="1:30" x14ac:dyDescent="0.25">
      <c r="A633" s="381"/>
      <c r="B633" s="381"/>
      <c r="C633" s="368"/>
      <c r="D633" s="398"/>
      <c r="E633" s="393"/>
      <c r="F633" s="435"/>
      <c r="G633" s="427"/>
      <c r="H633" s="427"/>
      <c r="I633" s="393"/>
      <c r="J633" s="403"/>
      <c r="K633" s="393"/>
      <c r="L633" s="426"/>
      <c r="M633" s="427"/>
      <c r="V633" s="366"/>
      <c r="W633" s="366"/>
      <c r="X633" s="366"/>
      <c r="Y633" s="346"/>
      <c r="AA633" s="383"/>
      <c r="AD633" s="383"/>
    </row>
    <row r="634" spans="1:30" x14ac:dyDescent="0.25">
      <c r="A634" s="380"/>
      <c r="B634" s="380"/>
      <c r="C634" s="368"/>
      <c r="D634" s="397"/>
      <c r="E634" s="393"/>
      <c r="F634" s="428"/>
      <c r="G634" s="427"/>
      <c r="H634" s="427"/>
      <c r="I634" s="393"/>
      <c r="J634" s="397"/>
      <c r="K634" s="393"/>
      <c r="L634" s="428"/>
      <c r="M634" s="427"/>
      <c r="V634" s="366"/>
      <c r="W634" s="366"/>
      <c r="X634" s="366"/>
      <c r="Y634" s="346"/>
      <c r="AA634" s="383"/>
      <c r="AD634" s="383"/>
    </row>
    <row r="635" spans="1:30" x14ac:dyDescent="0.25">
      <c r="A635" s="381"/>
      <c r="B635" s="381"/>
      <c r="C635" s="368"/>
      <c r="D635" s="398"/>
      <c r="E635" s="393"/>
      <c r="F635" s="426"/>
      <c r="G635" s="427"/>
      <c r="H635" s="427"/>
      <c r="I635" s="393"/>
      <c r="J635" s="398"/>
      <c r="K635" s="393"/>
      <c r="L635" s="426"/>
      <c r="M635" s="427"/>
      <c r="V635" s="366"/>
      <c r="W635" s="366"/>
      <c r="X635" s="366"/>
      <c r="Y635" s="346"/>
      <c r="AA635" s="383"/>
      <c r="AD635" s="383"/>
    </row>
    <row r="636" spans="1:30" x14ac:dyDescent="0.25">
      <c r="A636" s="379"/>
      <c r="B636" s="379"/>
      <c r="C636" s="370"/>
      <c r="D636" s="404"/>
      <c r="E636" s="392"/>
      <c r="F636" s="429"/>
      <c r="G636" s="427"/>
      <c r="H636" s="427"/>
      <c r="I636" s="392"/>
      <c r="J636" s="404"/>
      <c r="K636" s="392"/>
      <c r="L636" s="429"/>
      <c r="M636" s="427"/>
      <c r="V636" s="366"/>
      <c r="W636" s="366"/>
      <c r="X636" s="366"/>
      <c r="Y636" s="346"/>
      <c r="AA636" s="383"/>
      <c r="AD636" s="383"/>
    </row>
    <row r="637" spans="1:30" x14ac:dyDescent="0.25">
      <c r="A637" s="378"/>
      <c r="B637" s="378"/>
      <c r="C637" s="370"/>
      <c r="D637" s="399"/>
      <c r="E637" s="392"/>
      <c r="F637" s="432"/>
      <c r="G637" s="427"/>
      <c r="H637" s="427"/>
      <c r="I637" s="392"/>
      <c r="J637" s="399"/>
      <c r="K637" s="392"/>
      <c r="L637" s="432"/>
      <c r="M637" s="427"/>
      <c r="V637" s="366"/>
      <c r="W637" s="366"/>
      <c r="X637" s="366"/>
      <c r="Y637" s="346"/>
      <c r="AA637" s="383"/>
      <c r="AD637" s="383"/>
    </row>
    <row r="638" spans="1:30" ht="15" customHeight="1" x14ac:dyDescent="0.25">
      <c r="A638" s="380"/>
      <c r="B638" s="380"/>
      <c r="C638" s="368"/>
      <c r="D638" s="397"/>
      <c r="E638" s="393"/>
      <c r="F638" s="428"/>
      <c r="G638" s="427"/>
      <c r="H638" s="427"/>
      <c r="I638" s="393"/>
      <c r="J638" s="401"/>
      <c r="K638" s="393"/>
      <c r="L638" s="428"/>
      <c r="M638" s="427"/>
      <c r="V638" s="366"/>
      <c r="W638" s="366"/>
      <c r="X638" s="366"/>
      <c r="Y638" s="346"/>
      <c r="AA638" s="383"/>
      <c r="AD638" s="383"/>
    </row>
    <row r="639" spans="1:30" ht="14.45" customHeight="1" x14ac:dyDescent="0.25">
      <c r="A639" s="381"/>
      <c r="B639" s="381"/>
      <c r="C639" s="368"/>
      <c r="D639" s="403"/>
      <c r="E639" s="393"/>
      <c r="F639" s="426"/>
      <c r="G639" s="427"/>
      <c r="H639" s="427"/>
      <c r="I639" s="393"/>
      <c r="J639" s="403"/>
      <c r="K639" s="393"/>
      <c r="L639" s="426"/>
      <c r="M639" s="427"/>
      <c r="V639" s="366"/>
      <c r="W639" s="366"/>
      <c r="X639" s="366"/>
      <c r="Y639" s="346"/>
      <c r="AA639" s="383"/>
      <c r="AD639" s="383"/>
    </row>
    <row r="640" spans="1:30" x14ac:dyDescent="0.25">
      <c r="A640" s="380"/>
      <c r="B640" s="380"/>
      <c r="C640" s="368"/>
      <c r="D640" s="397"/>
      <c r="E640" s="393"/>
      <c r="F640" s="428"/>
      <c r="G640" s="427"/>
      <c r="H640" s="427"/>
      <c r="I640" s="393"/>
      <c r="J640" s="397"/>
      <c r="K640" s="393"/>
      <c r="L640" s="428"/>
      <c r="M640" s="427"/>
      <c r="V640" s="366"/>
      <c r="W640" s="366"/>
      <c r="X640" s="366"/>
      <c r="Y640" s="346"/>
      <c r="AA640" s="383"/>
      <c r="AD640" s="383"/>
    </row>
    <row r="641" spans="1:30" ht="15" customHeight="1" x14ac:dyDescent="0.25">
      <c r="A641" s="381"/>
      <c r="B641" s="381"/>
      <c r="C641" s="368"/>
      <c r="D641" s="403"/>
      <c r="E641" s="393"/>
      <c r="F641" s="426"/>
      <c r="G641" s="427"/>
      <c r="H641" s="427"/>
      <c r="I641" s="393"/>
      <c r="J641" s="403"/>
      <c r="K641" s="393"/>
      <c r="L641" s="426"/>
      <c r="M641" s="427"/>
      <c r="V641" s="366"/>
      <c r="W641" s="366"/>
      <c r="X641" s="366"/>
      <c r="Y641" s="346"/>
      <c r="AA641" s="383"/>
      <c r="AD641" s="383"/>
    </row>
    <row r="642" spans="1:30" x14ac:dyDescent="0.25">
      <c r="A642" s="380"/>
      <c r="B642" s="380"/>
      <c r="C642" s="368"/>
      <c r="D642" s="397"/>
      <c r="E642" s="393"/>
      <c r="F642" s="428"/>
      <c r="G642" s="427"/>
      <c r="H642" s="427"/>
      <c r="I642" s="393"/>
      <c r="J642" s="397"/>
      <c r="K642" s="393"/>
      <c r="L642" s="428"/>
      <c r="M642" s="427"/>
      <c r="V642" s="366"/>
      <c r="W642" s="366"/>
      <c r="X642" s="366"/>
      <c r="Y642" s="346"/>
      <c r="AA642" s="383"/>
      <c r="AD642" s="383"/>
    </row>
    <row r="643" spans="1:30" ht="15" customHeight="1" x14ac:dyDescent="0.25">
      <c r="A643" s="381"/>
      <c r="B643" s="381"/>
      <c r="C643" s="368"/>
      <c r="D643" s="398"/>
      <c r="E643" s="393"/>
      <c r="F643" s="426"/>
      <c r="G643" s="427"/>
      <c r="H643" s="427"/>
      <c r="I643" s="393"/>
      <c r="J643" s="403"/>
      <c r="K643" s="393"/>
      <c r="L643" s="426"/>
      <c r="M643" s="427"/>
      <c r="V643" s="366"/>
      <c r="W643" s="366"/>
      <c r="X643" s="366"/>
      <c r="Y643" s="346"/>
      <c r="AA643" s="383"/>
      <c r="AD643" s="383"/>
    </row>
    <row r="644" spans="1:30" x14ac:dyDescent="0.25">
      <c r="A644" s="380"/>
      <c r="B644" s="380"/>
      <c r="C644" s="368"/>
      <c r="D644" s="397"/>
      <c r="E644" s="393"/>
      <c r="F644" s="428"/>
      <c r="G644" s="427"/>
      <c r="H644" s="427"/>
      <c r="I644" s="393"/>
      <c r="J644" s="397"/>
      <c r="K644" s="393"/>
      <c r="L644" s="428"/>
      <c r="M644" s="427"/>
      <c r="V644" s="366"/>
      <c r="W644" s="366"/>
      <c r="X644" s="366"/>
      <c r="Y644" s="346"/>
      <c r="AA644" s="383"/>
      <c r="AD644" s="383"/>
    </row>
    <row r="645" spans="1:30" x14ac:dyDescent="0.25">
      <c r="A645" s="381"/>
      <c r="B645" s="381"/>
      <c r="C645" s="368"/>
      <c r="D645" s="398"/>
      <c r="E645" s="393"/>
      <c r="F645" s="426"/>
      <c r="G645" s="427"/>
      <c r="H645" s="427"/>
      <c r="I645" s="393"/>
      <c r="J645" s="398"/>
      <c r="K645" s="393"/>
      <c r="L645" s="426"/>
      <c r="M645" s="427"/>
      <c r="V645" s="366"/>
      <c r="W645" s="366"/>
      <c r="X645" s="366"/>
      <c r="Y645" s="346"/>
      <c r="AA645" s="383"/>
      <c r="AD645" s="383"/>
    </row>
    <row r="646" spans="1:30" ht="15" customHeight="1" x14ac:dyDescent="0.25">
      <c r="A646" s="380"/>
      <c r="B646" s="380"/>
      <c r="C646" s="368"/>
      <c r="D646" s="397"/>
      <c r="E646" s="393"/>
      <c r="F646" s="428"/>
      <c r="G646" s="427"/>
      <c r="H646" s="427"/>
      <c r="I646" s="393"/>
      <c r="J646" s="401"/>
      <c r="K646" s="393"/>
      <c r="L646" s="428"/>
      <c r="M646" s="427"/>
      <c r="V646" s="366"/>
      <c r="W646" s="366"/>
      <c r="X646" s="366"/>
      <c r="Y646" s="346"/>
      <c r="AA646" s="383"/>
      <c r="AD646" s="383"/>
    </row>
    <row r="647" spans="1:30" x14ac:dyDescent="0.25">
      <c r="A647" s="378"/>
      <c r="B647" s="378"/>
      <c r="C647" s="370"/>
      <c r="D647" s="402"/>
      <c r="E647" s="392"/>
      <c r="F647" s="432"/>
      <c r="G647" s="427"/>
      <c r="H647" s="427"/>
      <c r="I647" s="392"/>
      <c r="J647" s="402"/>
      <c r="K647" s="392"/>
      <c r="L647" s="432"/>
      <c r="M647" s="427"/>
      <c r="V647" s="366"/>
      <c r="W647" s="366"/>
      <c r="X647" s="366"/>
      <c r="Y647" s="346"/>
      <c r="AA647" s="383"/>
      <c r="AD647" s="383"/>
    </row>
    <row r="648" spans="1:30" x14ac:dyDescent="0.25">
      <c r="A648" s="379"/>
      <c r="B648" s="379"/>
      <c r="C648" s="370"/>
      <c r="D648" s="400"/>
      <c r="E648" s="392"/>
      <c r="F648" s="429"/>
      <c r="G648" s="427"/>
      <c r="H648" s="427"/>
      <c r="I648" s="392"/>
      <c r="J648" s="400"/>
      <c r="K648" s="392"/>
      <c r="L648" s="429"/>
      <c r="M648" s="427"/>
      <c r="V648" s="366"/>
      <c r="W648" s="366"/>
      <c r="X648" s="366"/>
      <c r="Y648" s="346"/>
      <c r="AA648" s="383"/>
      <c r="AD648" s="383"/>
    </row>
    <row r="649" spans="1:30" ht="15" customHeight="1" x14ac:dyDescent="0.25">
      <c r="A649" s="381"/>
      <c r="B649" s="381"/>
      <c r="C649" s="368"/>
      <c r="D649" s="403"/>
      <c r="E649" s="393"/>
      <c r="F649" s="426"/>
      <c r="G649" s="427"/>
      <c r="H649" s="427"/>
      <c r="I649" s="393"/>
      <c r="J649" s="403"/>
      <c r="K649" s="393"/>
      <c r="L649" s="426"/>
      <c r="M649" s="427"/>
      <c r="V649" s="366"/>
      <c r="W649" s="366"/>
      <c r="X649" s="366"/>
      <c r="Y649" s="346"/>
      <c r="AA649" s="383"/>
      <c r="AD649" s="383"/>
    </row>
    <row r="650" spans="1:30" ht="15" customHeight="1" x14ac:dyDescent="0.25">
      <c r="A650" s="380"/>
      <c r="B650" s="380"/>
      <c r="C650" s="368"/>
      <c r="D650" s="397"/>
      <c r="E650" s="393"/>
      <c r="F650" s="428"/>
      <c r="G650" s="427"/>
      <c r="H650" s="427"/>
      <c r="I650" s="393"/>
      <c r="J650" s="397"/>
      <c r="K650" s="393"/>
      <c r="L650" s="428"/>
      <c r="M650" s="427"/>
      <c r="V650" s="366"/>
      <c r="W650" s="366"/>
      <c r="X650" s="366"/>
      <c r="Y650" s="346"/>
      <c r="AA650" s="383"/>
      <c r="AD650" s="383"/>
    </row>
    <row r="651" spans="1:30" ht="15" customHeight="1" x14ac:dyDescent="0.25">
      <c r="A651" s="381"/>
      <c r="B651" s="381"/>
      <c r="C651" s="368"/>
      <c r="D651" s="403"/>
      <c r="E651" s="393"/>
      <c r="F651" s="426"/>
      <c r="G651" s="427"/>
      <c r="H651" s="427"/>
      <c r="I651" s="393"/>
      <c r="J651" s="403"/>
      <c r="K651" s="393"/>
      <c r="L651" s="426"/>
      <c r="M651" s="427"/>
      <c r="V651" s="366"/>
      <c r="W651" s="366"/>
      <c r="X651" s="366"/>
      <c r="Y651" s="346"/>
      <c r="AA651" s="383"/>
      <c r="AD651" s="383"/>
    </row>
    <row r="652" spans="1:30" ht="15" customHeight="1" x14ac:dyDescent="0.25">
      <c r="A652" s="380"/>
      <c r="B652" s="380"/>
      <c r="C652" s="368"/>
      <c r="D652" s="401"/>
      <c r="E652" s="393"/>
      <c r="F652" s="428"/>
      <c r="G652" s="427"/>
      <c r="H652" s="427"/>
      <c r="I652" s="393"/>
      <c r="J652" s="401"/>
      <c r="K652" s="393"/>
      <c r="L652" s="428"/>
      <c r="M652" s="427"/>
      <c r="V652" s="366"/>
      <c r="W652" s="366"/>
      <c r="X652" s="366"/>
      <c r="Y652" s="346"/>
      <c r="AA652" s="383"/>
      <c r="AD652" s="383"/>
    </row>
    <row r="653" spans="1:30" ht="15" customHeight="1" x14ac:dyDescent="0.25">
      <c r="A653" s="381"/>
      <c r="B653" s="381"/>
      <c r="C653" s="368"/>
      <c r="D653" s="403"/>
      <c r="E653" s="393"/>
      <c r="F653" s="426"/>
      <c r="G653" s="427"/>
      <c r="H653" s="427"/>
      <c r="I653" s="393"/>
      <c r="J653" s="403"/>
      <c r="K653" s="393"/>
      <c r="L653" s="426"/>
      <c r="M653" s="427"/>
      <c r="V653" s="366"/>
      <c r="W653" s="366"/>
      <c r="X653" s="366"/>
      <c r="Y653" s="346"/>
      <c r="AA653" s="383"/>
      <c r="AD653" s="383"/>
    </row>
    <row r="654" spans="1:30" ht="15" customHeight="1" x14ac:dyDescent="0.25">
      <c r="A654" s="380"/>
      <c r="B654" s="380"/>
      <c r="C654" s="368"/>
      <c r="D654" s="397"/>
      <c r="E654" s="393"/>
      <c r="F654" s="428"/>
      <c r="G654" s="427"/>
      <c r="H654" s="427"/>
      <c r="I654" s="393"/>
      <c r="J654" s="397"/>
      <c r="K654" s="393"/>
      <c r="L654" s="428"/>
      <c r="M654" s="427"/>
      <c r="V654" s="366"/>
      <c r="W654" s="366"/>
      <c r="X654" s="366"/>
      <c r="Y654" s="346"/>
      <c r="AA654" s="383"/>
      <c r="AD654" s="383"/>
    </row>
    <row r="655" spans="1:30" ht="15" customHeight="1" x14ac:dyDescent="0.25">
      <c r="A655" s="381"/>
      <c r="B655" s="381"/>
      <c r="C655" s="368"/>
      <c r="D655" s="403"/>
      <c r="E655" s="393"/>
      <c r="F655" s="426"/>
      <c r="G655" s="427"/>
      <c r="H655" s="427"/>
      <c r="I655" s="393"/>
      <c r="J655" s="403"/>
      <c r="K655" s="393"/>
      <c r="L655" s="426"/>
      <c r="M655" s="427"/>
      <c r="V655" s="366"/>
      <c r="W655" s="366"/>
      <c r="X655" s="366"/>
      <c r="Y655" s="346"/>
      <c r="AA655" s="383"/>
      <c r="AD655" s="383"/>
    </row>
    <row r="656" spans="1:30" ht="15" customHeight="1" x14ac:dyDescent="0.25">
      <c r="A656" s="380"/>
      <c r="B656" s="380"/>
      <c r="C656" s="368"/>
      <c r="D656" s="401"/>
      <c r="E656" s="393"/>
      <c r="F656" s="428"/>
      <c r="G656" s="427"/>
      <c r="H656" s="427"/>
      <c r="I656" s="393"/>
      <c r="J656" s="401"/>
      <c r="K656" s="393"/>
      <c r="L656" s="428"/>
      <c r="M656" s="427"/>
      <c r="V656" s="366"/>
      <c r="W656" s="366"/>
      <c r="X656" s="366"/>
      <c r="Y656" s="346"/>
      <c r="AA656" s="383"/>
      <c r="AD656" s="383"/>
    </row>
    <row r="657" spans="1:30" x14ac:dyDescent="0.25">
      <c r="A657" s="381"/>
      <c r="B657" s="381"/>
      <c r="C657" s="368"/>
      <c r="D657" s="398"/>
      <c r="E657" s="393"/>
      <c r="F657" s="426"/>
      <c r="G657" s="427"/>
      <c r="H657" s="427"/>
      <c r="I657" s="393"/>
      <c r="J657" s="398"/>
      <c r="K657" s="393"/>
      <c r="L657" s="426"/>
      <c r="M657" s="427"/>
      <c r="V657" s="366"/>
      <c r="W657" s="366"/>
      <c r="X657" s="366"/>
      <c r="Y657" s="346"/>
      <c r="AA657" s="383"/>
      <c r="AD657" s="383"/>
    </row>
    <row r="658" spans="1:30" ht="15" customHeight="1" x14ac:dyDescent="0.25">
      <c r="A658" s="380"/>
      <c r="B658" s="380"/>
      <c r="C658" s="368"/>
      <c r="D658" s="397"/>
      <c r="E658" s="393"/>
      <c r="F658" s="428"/>
      <c r="G658" s="427"/>
      <c r="H658" s="427"/>
      <c r="I658" s="393"/>
      <c r="J658" s="401"/>
      <c r="K658" s="393"/>
      <c r="L658" s="428"/>
      <c r="M658" s="427"/>
      <c r="V658" s="366"/>
      <c r="W658" s="366"/>
      <c r="X658" s="366"/>
      <c r="Y658" s="346"/>
      <c r="AA658" s="383"/>
      <c r="AD658" s="383"/>
    </row>
    <row r="659" spans="1:30" x14ac:dyDescent="0.25">
      <c r="A659" s="381"/>
      <c r="B659" s="381"/>
      <c r="C659" s="368"/>
      <c r="D659" s="398"/>
      <c r="E659" s="393"/>
      <c r="F659" s="426"/>
      <c r="G659" s="427"/>
      <c r="H659" s="427"/>
      <c r="I659" s="393"/>
      <c r="J659" s="398"/>
      <c r="K659" s="393"/>
      <c r="L659" s="426"/>
      <c r="M659" s="427"/>
      <c r="V659" s="366"/>
      <c r="W659" s="366"/>
      <c r="X659" s="366"/>
      <c r="Y659" s="346"/>
      <c r="AA659" s="383"/>
      <c r="AD659" s="383"/>
    </row>
    <row r="660" spans="1:30" ht="15" customHeight="1" x14ac:dyDescent="0.25">
      <c r="A660" s="380"/>
      <c r="B660" s="380"/>
      <c r="C660" s="368"/>
      <c r="D660" s="397"/>
      <c r="E660" s="393"/>
      <c r="F660" s="434"/>
      <c r="G660" s="427"/>
      <c r="H660" s="427"/>
      <c r="I660" s="393"/>
      <c r="J660" s="397"/>
      <c r="K660" s="393"/>
      <c r="L660" s="434"/>
      <c r="M660" s="427"/>
      <c r="V660" s="366"/>
      <c r="W660" s="366"/>
      <c r="X660" s="366"/>
      <c r="Y660" s="346"/>
      <c r="AA660" s="383"/>
      <c r="AD660" s="383"/>
    </row>
    <row r="661" spans="1:30" ht="15" customHeight="1" x14ac:dyDescent="0.25">
      <c r="A661" s="381"/>
      <c r="B661" s="381"/>
      <c r="C661" s="368"/>
      <c r="D661" s="398"/>
      <c r="E661" s="393"/>
      <c r="F661" s="426"/>
      <c r="G661" s="427"/>
      <c r="H661" s="427"/>
      <c r="I661" s="393"/>
      <c r="J661" s="398"/>
      <c r="K661" s="393"/>
      <c r="L661" s="426"/>
      <c r="M661" s="427"/>
      <c r="V661" s="366"/>
      <c r="W661" s="366"/>
      <c r="X661" s="366"/>
      <c r="Y661" s="346"/>
      <c r="AA661" s="383"/>
      <c r="AD661" s="383"/>
    </row>
    <row r="662" spans="1:30" ht="15" customHeight="1" x14ac:dyDescent="0.25">
      <c r="A662" s="380"/>
      <c r="B662" s="380"/>
      <c r="C662" s="368"/>
      <c r="D662" s="401"/>
      <c r="E662" s="393"/>
      <c r="F662" s="428"/>
      <c r="G662" s="427"/>
      <c r="H662" s="427"/>
      <c r="I662" s="393"/>
      <c r="J662" s="401"/>
      <c r="K662" s="393"/>
      <c r="L662" s="428"/>
      <c r="M662" s="427"/>
      <c r="V662" s="366"/>
      <c r="W662" s="366"/>
      <c r="X662" s="366"/>
      <c r="Y662" s="346"/>
      <c r="AA662" s="383"/>
      <c r="AD662" s="383"/>
    </row>
    <row r="663" spans="1:30" x14ac:dyDescent="0.25">
      <c r="A663" s="378"/>
      <c r="B663" s="378"/>
      <c r="C663" s="370"/>
      <c r="D663" s="402"/>
      <c r="E663" s="392"/>
      <c r="F663" s="432"/>
      <c r="G663" s="427"/>
      <c r="H663" s="427"/>
      <c r="I663" s="392"/>
      <c r="J663" s="402"/>
      <c r="K663" s="392"/>
      <c r="L663" s="432"/>
      <c r="M663" s="427"/>
      <c r="V663" s="366"/>
      <c r="W663" s="366"/>
      <c r="X663" s="366"/>
      <c r="Y663" s="346"/>
      <c r="AA663" s="383"/>
      <c r="AD663" s="383"/>
    </row>
    <row r="664" spans="1:30" x14ac:dyDescent="0.25">
      <c r="A664" s="379"/>
      <c r="B664" s="379"/>
      <c r="C664" s="370"/>
      <c r="D664" s="400"/>
      <c r="E664" s="392"/>
      <c r="F664" s="429"/>
      <c r="G664" s="427"/>
      <c r="H664" s="427"/>
      <c r="I664" s="392"/>
      <c r="J664" s="400"/>
      <c r="K664" s="392"/>
      <c r="L664" s="429"/>
      <c r="M664" s="427"/>
      <c r="V664" s="366"/>
      <c r="W664" s="366"/>
      <c r="X664" s="366"/>
      <c r="Y664" s="346"/>
      <c r="AA664" s="383"/>
      <c r="AD664" s="383"/>
    </row>
    <row r="665" spans="1:30" ht="15" customHeight="1" x14ac:dyDescent="0.25">
      <c r="A665" s="381"/>
      <c r="B665" s="381"/>
      <c r="C665" s="368"/>
      <c r="D665" s="398"/>
      <c r="E665" s="393"/>
      <c r="F665" s="435"/>
      <c r="G665" s="427"/>
      <c r="H665" s="427"/>
      <c r="I665" s="393"/>
      <c r="J665" s="403"/>
      <c r="K665" s="393"/>
      <c r="L665" s="426"/>
      <c r="M665" s="427"/>
      <c r="V665" s="366"/>
      <c r="W665" s="366"/>
      <c r="X665" s="366"/>
      <c r="Y665" s="346"/>
      <c r="AA665" s="383"/>
      <c r="AD665" s="383"/>
    </row>
    <row r="666" spans="1:30" ht="15" customHeight="1" x14ac:dyDescent="0.25">
      <c r="A666" s="380"/>
      <c r="B666" s="380"/>
      <c r="C666" s="368"/>
      <c r="D666" s="397"/>
      <c r="E666" s="393"/>
      <c r="F666" s="434"/>
      <c r="G666" s="427"/>
      <c r="H666" s="427"/>
      <c r="I666" s="393"/>
      <c r="J666" s="397"/>
      <c r="K666" s="393"/>
      <c r="L666" s="434"/>
      <c r="M666" s="427"/>
      <c r="V666" s="366"/>
      <c r="W666" s="366"/>
      <c r="X666" s="366"/>
      <c r="Y666" s="346"/>
      <c r="AA666" s="383"/>
      <c r="AD666" s="383"/>
    </row>
    <row r="667" spans="1:30" ht="15" customHeight="1" x14ac:dyDescent="0.25">
      <c r="A667" s="381"/>
      <c r="B667" s="381"/>
      <c r="C667" s="368"/>
      <c r="D667" s="403"/>
      <c r="E667" s="393"/>
      <c r="F667" s="426"/>
      <c r="G667" s="427"/>
      <c r="H667" s="427"/>
      <c r="I667" s="393"/>
      <c r="J667" s="398"/>
      <c r="K667" s="393"/>
      <c r="L667" s="435"/>
      <c r="M667" s="427"/>
      <c r="V667" s="366"/>
      <c r="W667" s="366"/>
      <c r="X667" s="366"/>
      <c r="Y667" s="346"/>
      <c r="AA667" s="383"/>
      <c r="AD667" s="383"/>
    </row>
    <row r="668" spans="1:30" ht="15" customHeight="1" x14ac:dyDescent="0.25">
      <c r="A668" s="380"/>
      <c r="B668" s="380"/>
      <c r="C668" s="368"/>
      <c r="D668" s="397"/>
      <c r="E668" s="393"/>
      <c r="F668" s="428"/>
      <c r="G668" s="427"/>
      <c r="H668" s="427"/>
      <c r="I668" s="393"/>
      <c r="J668" s="397"/>
      <c r="K668" s="393"/>
      <c r="L668" s="428"/>
      <c r="M668" s="427"/>
      <c r="V668" s="366"/>
      <c r="W668" s="366"/>
      <c r="X668" s="366"/>
      <c r="Y668" s="346"/>
      <c r="AA668" s="383"/>
      <c r="AD668" s="383"/>
    </row>
    <row r="669" spans="1:30" ht="15" customHeight="1" x14ac:dyDescent="0.25">
      <c r="A669" s="381"/>
      <c r="B669" s="381"/>
      <c r="C669" s="368"/>
      <c r="D669" s="398"/>
      <c r="E669" s="393"/>
      <c r="F669" s="426"/>
      <c r="G669" s="427"/>
      <c r="H669" s="427"/>
      <c r="I669" s="393"/>
      <c r="J669" s="398"/>
      <c r="K669" s="393"/>
      <c r="L669" s="426"/>
      <c r="M669" s="427"/>
      <c r="V669" s="366"/>
      <c r="W669" s="366"/>
      <c r="X669" s="366"/>
      <c r="Y669" s="346"/>
      <c r="AA669" s="383"/>
      <c r="AD669" s="383"/>
    </row>
    <row r="670" spans="1:30" ht="15" customHeight="1" x14ac:dyDescent="0.25">
      <c r="A670" s="380"/>
      <c r="B670" s="380"/>
      <c r="C670" s="368"/>
      <c r="D670" s="397"/>
      <c r="E670" s="393"/>
      <c r="F670" s="434"/>
      <c r="G670" s="427"/>
      <c r="H670" s="427"/>
      <c r="I670" s="393"/>
      <c r="J670" s="397"/>
      <c r="K670" s="393"/>
      <c r="L670" s="434"/>
      <c r="M670" s="427"/>
      <c r="V670" s="366"/>
      <c r="W670" s="366"/>
      <c r="X670" s="366"/>
      <c r="Y670" s="346"/>
      <c r="AA670" s="383"/>
      <c r="AD670" s="383"/>
    </row>
    <row r="671" spans="1:30" ht="15" customHeight="1" x14ac:dyDescent="0.25">
      <c r="A671" s="381"/>
      <c r="B671" s="381"/>
      <c r="C671" s="368"/>
      <c r="D671" s="403"/>
      <c r="E671" s="393"/>
      <c r="F671" s="426"/>
      <c r="G671" s="427"/>
      <c r="H671" s="427"/>
      <c r="I671" s="393"/>
      <c r="J671" s="403"/>
      <c r="K671" s="393"/>
      <c r="L671" s="426"/>
      <c r="M671" s="427"/>
      <c r="V671" s="366"/>
      <c r="W671" s="366"/>
      <c r="X671" s="366"/>
      <c r="Y671" s="346"/>
      <c r="AA671" s="383"/>
      <c r="AD671" s="383"/>
    </row>
    <row r="672" spans="1:30" ht="15" customHeight="1" x14ac:dyDescent="0.25">
      <c r="A672" s="380"/>
      <c r="B672" s="380"/>
      <c r="C672" s="368"/>
      <c r="D672" s="397"/>
      <c r="E672" s="393"/>
      <c r="F672" s="434"/>
      <c r="G672" s="427"/>
      <c r="H672" s="427"/>
      <c r="I672" s="393"/>
      <c r="J672" s="397"/>
      <c r="K672" s="393"/>
      <c r="L672" s="434"/>
      <c r="M672" s="427"/>
      <c r="V672" s="366"/>
      <c r="W672" s="366"/>
      <c r="X672" s="366"/>
      <c r="Y672" s="346"/>
      <c r="AA672" s="383"/>
      <c r="AD672" s="383"/>
    </row>
    <row r="673" spans="1:30" ht="15" customHeight="1" x14ac:dyDescent="0.25">
      <c r="A673" s="381"/>
      <c r="B673" s="381"/>
      <c r="C673" s="368"/>
      <c r="D673" s="398"/>
      <c r="E673" s="393"/>
      <c r="F673" s="426"/>
      <c r="G673" s="427"/>
      <c r="H673" s="427"/>
      <c r="I673" s="393"/>
      <c r="J673" s="398"/>
      <c r="K673" s="393"/>
      <c r="L673" s="426"/>
      <c r="M673" s="427"/>
      <c r="V673" s="366"/>
      <c r="W673" s="366"/>
      <c r="X673" s="366"/>
      <c r="Y673" s="346"/>
      <c r="AA673" s="383"/>
      <c r="AD673" s="383"/>
    </row>
    <row r="674" spans="1:30" ht="15" customHeight="1" x14ac:dyDescent="0.25">
      <c r="A674" s="380"/>
      <c r="B674" s="380"/>
      <c r="C674" s="368"/>
      <c r="D674" s="397"/>
      <c r="E674" s="393"/>
      <c r="F674" s="428"/>
      <c r="G674" s="427"/>
      <c r="H674" s="427"/>
      <c r="I674" s="393"/>
      <c r="J674" s="397"/>
      <c r="K674" s="393"/>
      <c r="L674" s="428"/>
      <c r="M674" s="427"/>
      <c r="V674" s="366"/>
      <c r="W674" s="366"/>
      <c r="X674" s="366"/>
      <c r="Y674" s="346"/>
      <c r="AA674" s="383"/>
      <c r="AD674" s="383"/>
    </row>
    <row r="675" spans="1:30" x14ac:dyDescent="0.25">
      <c r="A675" s="378"/>
      <c r="B675" s="378"/>
      <c r="C675" s="370"/>
      <c r="D675" s="399"/>
      <c r="E675" s="392"/>
      <c r="F675" s="430"/>
      <c r="G675" s="427"/>
      <c r="H675" s="427"/>
      <c r="I675" s="392"/>
      <c r="J675" s="399"/>
      <c r="K675" s="392"/>
      <c r="L675" s="430"/>
      <c r="M675" s="427"/>
      <c r="V675" s="366"/>
      <c r="W675" s="366"/>
      <c r="X675" s="366"/>
      <c r="Y675" s="346"/>
      <c r="AA675" s="383"/>
      <c r="AD675" s="383"/>
    </row>
    <row r="676" spans="1:30" x14ac:dyDescent="0.25">
      <c r="A676" s="379"/>
      <c r="B676" s="379"/>
      <c r="C676" s="370"/>
      <c r="D676" s="404"/>
      <c r="E676" s="392"/>
      <c r="F676" s="429"/>
      <c r="G676" s="427"/>
      <c r="H676" s="427"/>
      <c r="I676" s="392"/>
      <c r="J676" s="404"/>
      <c r="K676" s="392"/>
      <c r="L676" s="429"/>
      <c r="M676" s="427"/>
      <c r="V676" s="366"/>
      <c r="W676" s="366"/>
      <c r="X676" s="366"/>
      <c r="Y676" s="346"/>
      <c r="AA676" s="383"/>
      <c r="AD676" s="383"/>
    </row>
    <row r="677" spans="1:30" x14ac:dyDescent="0.25">
      <c r="A677" s="378"/>
      <c r="B677" s="378"/>
      <c r="C677" s="370"/>
      <c r="D677" s="399"/>
      <c r="E677" s="392"/>
      <c r="F677" s="432"/>
      <c r="G677" s="427"/>
      <c r="H677" s="427"/>
      <c r="I677" s="392"/>
      <c r="J677" s="399"/>
      <c r="K677" s="392"/>
      <c r="L677" s="432"/>
      <c r="M677" s="427"/>
      <c r="V677" s="366"/>
      <c r="W677" s="366"/>
      <c r="X677" s="366"/>
      <c r="Y677" s="346"/>
      <c r="AA677" s="383"/>
      <c r="AD677" s="383"/>
    </row>
    <row r="678" spans="1:30" x14ac:dyDescent="0.25">
      <c r="A678" s="380"/>
      <c r="B678" s="380"/>
      <c r="C678" s="368"/>
      <c r="D678" s="397"/>
      <c r="E678" s="393"/>
      <c r="F678" s="428"/>
      <c r="G678" s="427"/>
      <c r="H678" s="427"/>
      <c r="I678" s="393"/>
      <c r="J678" s="397"/>
      <c r="K678" s="393"/>
      <c r="L678" s="428"/>
      <c r="M678" s="427"/>
      <c r="V678" s="366"/>
      <c r="W678" s="366"/>
      <c r="X678" s="366"/>
      <c r="Y678" s="346"/>
      <c r="AA678" s="383"/>
      <c r="AD678" s="383"/>
    </row>
    <row r="679" spans="1:30" x14ac:dyDescent="0.25">
      <c r="A679" s="378"/>
      <c r="B679" s="378"/>
      <c r="C679" s="370"/>
      <c r="D679" s="399"/>
      <c r="E679" s="392"/>
      <c r="F679" s="432"/>
      <c r="G679" s="427"/>
      <c r="H679" s="427"/>
      <c r="I679" s="392"/>
      <c r="J679" s="399"/>
      <c r="K679" s="392"/>
      <c r="L679" s="432"/>
      <c r="M679" s="427"/>
      <c r="V679" s="366"/>
      <c r="W679" s="366"/>
      <c r="X679" s="366"/>
      <c r="Y679" s="346"/>
      <c r="AA679" s="383"/>
      <c r="AD679" s="383"/>
    </row>
    <row r="680" spans="1:30" x14ac:dyDescent="0.25">
      <c r="A680" s="379"/>
      <c r="B680" s="379"/>
      <c r="C680" s="370"/>
      <c r="D680" s="400"/>
      <c r="E680" s="392"/>
      <c r="F680" s="429"/>
      <c r="G680" s="427"/>
      <c r="H680" s="427"/>
      <c r="I680" s="392"/>
      <c r="J680" s="400"/>
      <c r="K680" s="392"/>
      <c r="L680" s="429"/>
      <c r="M680" s="427"/>
      <c r="V680" s="366"/>
      <c r="W680" s="366"/>
      <c r="X680" s="366"/>
      <c r="Y680" s="346"/>
      <c r="AA680" s="383"/>
      <c r="AD680" s="383"/>
    </row>
    <row r="681" spans="1:30" ht="15" customHeight="1" x14ac:dyDescent="0.25">
      <c r="A681" s="381"/>
      <c r="B681" s="381"/>
      <c r="C681" s="368"/>
      <c r="D681" s="398"/>
      <c r="E681" s="393"/>
      <c r="F681" s="426"/>
      <c r="G681" s="427"/>
      <c r="H681" s="427"/>
      <c r="I681" s="393"/>
      <c r="J681" s="398"/>
      <c r="K681" s="393"/>
      <c r="L681" s="426"/>
      <c r="M681" s="427"/>
      <c r="V681" s="366"/>
      <c r="W681" s="366"/>
      <c r="X681" s="366"/>
      <c r="Y681" s="346"/>
      <c r="AA681" s="383"/>
      <c r="AD681" s="383"/>
    </row>
    <row r="682" spans="1:30" x14ac:dyDescent="0.25">
      <c r="A682" s="379"/>
      <c r="B682" s="379"/>
      <c r="C682" s="370"/>
      <c r="D682" s="400"/>
      <c r="E682" s="392"/>
      <c r="F682" s="429"/>
      <c r="G682" s="427"/>
      <c r="H682" s="427"/>
      <c r="I682" s="392"/>
      <c r="J682" s="400"/>
      <c r="K682" s="392"/>
      <c r="L682" s="429"/>
      <c r="M682" s="427"/>
      <c r="V682" s="366"/>
      <c r="W682" s="366"/>
      <c r="X682" s="366"/>
      <c r="Y682" s="346"/>
      <c r="AA682" s="383"/>
      <c r="AD682" s="383"/>
    </row>
    <row r="683" spans="1:30" x14ac:dyDescent="0.25">
      <c r="A683" s="378"/>
      <c r="B683" s="378"/>
      <c r="C683" s="370"/>
      <c r="D683" s="399"/>
      <c r="E683" s="392"/>
      <c r="F683" s="432"/>
      <c r="G683" s="427"/>
      <c r="H683" s="427"/>
      <c r="I683" s="392"/>
      <c r="J683" s="399"/>
      <c r="K683" s="392"/>
      <c r="L683" s="432"/>
      <c r="M683" s="427"/>
      <c r="V683" s="366"/>
      <c r="W683" s="366"/>
      <c r="X683" s="366"/>
      <c r="Y683" s="346"/>
      <c r="AA683" s="383"/>
      <c r="AD683" s="383"/>
    </row>
    <row r="684" spans="1:30" ht="15" customHeight="1" x14ac:dyDescent="0.25">
      <c r="A684" s="380"/>
      <c r="B684" s="380"/>
      <c r="C684" s="368"/>
      <c r="D684" s="397"/>
      <c r="E684" s="393"/>
      <c r="F684" s="434"/>
      <c r="G684" s="427"/>
      <c r="H684" s="427"/>
      <c r="I684" s="393"/>
      <c r="J684" s="397"/>
      <c r="K684" s="393"/>
      <c r="L684" s="434"/>
      <c r="M684" s="427"/>
      <c r="V684" s="366"/>
      <c r="W684" s="366"/>
      <c r="X684" s="366"/>
      <c r="Y684" s="346"/>
      <c r="AA684" s="383"/>
      <c r="AD684" s="383"/>
    </row>
    <row r="685" spans="1:30" x14ac:dyDescent="0.25">
      <c r="A685" s="381"/>
      <c r="B685" s="381"/>
      <c r="C685" s="368"/>
      <c r="D685" s="398"/>
      <c r="E685" s="393"/>
      <c r="F685" s="426"/>
      <c r="G685" s="427"/>
      <c r="H685" s="427"/>
      <c r="I685" s="393"/>
      <c r="J685" s="403"/>
      <c r="K685" s="393"/>
      <c r="L685" s="426"/>
      <c r="M685" s="427"/>
      <c r="V685" s="366"/>
      <c r="W685" s="366"/>
      <c r="X685" s="366"/>
      <c r="Y685" s="346"/>
      <c r="AA685" s="383"/>
      <c r="AD685" s="383"/>
    </row>
    <row r="686" spans="1:30" x14ac:dyDescent="0.25">
      <c r="A686" s="379"/>
      <c r="B686" s="379"/>
      <c r="C686" s="370"/>
      <c r="D686" s="400"/>
      <c r="E686" s="392"/>
      <c r="F686" s="431"/>
      <c r="G686" s="427"/>
      <c r="H686" s="427"/>
      <c r="I686" s="392"/>
      <c r="J686" s="404"/>
      <c r="K686" s="392"/>
      <c r="L686" s="429"/>
      <c r="M686" s="427"/>
      <c r="V686" s="366"/>
      <c r="W686" s="366"/>
      <c r="X686" s="366"/>
      <c r="Y686" s="346"/>
      <c r="AA686" s="383"/>
      <c r="AD686" s="383"/>
    </row>
    <row r="687" spans="1:30" x14ac:dyDescent="0.25">
      <c r="A687" s="378"/>
      <c r="B687" s="378"/>
      <c r="C687" s="370"/>
      <c r="D687" s="399"/>
      <c r="E687" s="392"/>
      <c r="F687" s="432"/>
      <c r="G687" s="427"/>
      <c r="H687" s="427"/>
      <c r="I687" s="392"/>
      <c r="J687" s="399"/>
      <c r="K687" s="392"/>
      <c r="L687" s="432"/>
      <c r="M687" s="427"/>
      <c r="V687" s="366"/>
      <c r="W687" s="366"/>
      <c r="X687" s="366"/>
      <c r="Y687" s="346"/>
      <c r="AA687" s="383"/>
      <c r="AD687" s="383"/>
    </row>
    <row r="688" spans="1:30" x14ac:dyDescent="0.25">
      <c r="A688" s="380"/>
      <c r="B688" s="380"/>
      <c r="C688" s="368"/>
      <c r="D688" s="397"/>
      <c r="E688" s="393"/>
      <c r="F688" s="428"/>
      <c r="G688" s="427"/>
      <c r="H688" s="427"/>
      <c r="I688" s="393"/>
      <c r="J688" s="397"/>
      <c r="K688" s="393"/>
      <c r="L688" s="428"/>
      <c r="M688" s="427"/>
      <c r="V688" s="366"/>
      <c r="W688" s="366"/>
      <c r="X688" s="366"/>
      <c r="Y688" s="346"/>
      <c r="AA688" s="383"/>
      <c r="AD688" s="383"/>
    </row>
    <row r="689" spans="1:30" x14ac:dyDescent="0.25">
      <c r="A689" s="381"/>
      <c r="B689" s="381"/>
      <c r="C689" s="368"/>
      <c r="D689" s="398"/>
      <c r="E689" s="393"/>
      <c r="F689" s="426"/>
      <c r="G689" s="427"/>
      <c r="H689" s="427"/>
      <c r="I689" s="393"/>
      <c r="J689" s="398"/>
      <c r="K689" s="393"/>
      <c r="L689" s="426"/>
      <c r="M689" s="427"/>
      <c r="V689" s="366"/>
      <c r="W689" s="366"/>
      <c r="X689" s="366"/>
      <c r="Y689" s="346"/>
      <c r="AA689" s="383"/>
      <c r="AD689" s="383"/>
    </row>
    <row r="690" spans="1:30" x14ac:dyDescent="0.25">
      <c r="A690" s="379"/>
      <c r="B690" s="379"/>
      <c r="C690" s="370"/>
      <c r="D690" s="400"/>
      <c r="E690" s="392"/>
      <c r="F690" s="429"/>
      <c r="G690" s="427"/>
      <c r="H690" s="427"/>
      <c r="I690" s="392"/>
      <c r="J690" s="400"/>
      <c r="K690" s="392"/>
      <c r="L690" s="429"/>
      <c r="M690" s="427"/>
      <c r="V690" s="366"/>
      <c r="W690" s="366"/>
      <c r="X690" s="366"/>
      <c r="Y690" s="346"/>
      <c r="AA690" s="383"/>
      <c r="AD690" s="383"/>
    </row>
    <row r="691" spans="1:30" ht="15" customHeight="1" x14ac:dyDescent="0.25">
      <c r="A691" s="378"/>
      <c r="B691" s="378"/>
      <c r="C691" s="370"/>
      <c r="D691" s="399"/>
      <c r="E691" s="392"/>
      <c r="F691" s="430"/>
      <c r="G691" s="427"/>
      <c r="H691" s="427"/>
      <c r="I691" s="392"/>
      <c r="J691" s="399"/>
      <c r="K691" s="392"/>
      <c r="L691" s="430"/>
      <c r="M691" s="427"/>
      <c r="V691" s="366"/>
      <c r="W691" s="366"/>
      <c r="X691" s="366"/>
      <c r="Y691" s="346"/>
      <c r="AA691" s="383"/>
      <c r="AD691" s="383"/>
    </row>
  </sheetData>
  <autoFilter ref="A14:Y691" xr:uid="{55BEFD88-E2D9-4C55-9454-ECCB7AB155E5}">
    <filterColumn colId="0" showButton="0"/>
    <filterColumn colId="1" showButton="0"/>
    <filterColumn colId="2" showButton="0"/>
    <filterColumn colId="3" showButton="0"/>
    <filterColumn colId="4" showButton="0"/>
  </autoFilter>
  <mergeCells count="1362">
    <mergeCell ref="F30:H30"/>
    <mergeCell ref="L30:M30"/>
    <mergeCell ref="F31:H31"/>
    <mergeCell ref="L31:M31"/>
    <mergeCell ref="F38:H38"/>
    <mergeCell ref="L38:M38"/>
    <mergeCell ref="F39:H39"/>
    <mergeCell ref="L39:M39"/>
    <mergeCell ref="F40:H40"/>
    <mergeCell ref="L40:M40"/>
    <mergeCell ref="F26:H26"/>
    <mergeCell ref="L26:M26"/>
    <mergeCell ref="F27:H27"/>
    <mergeCell ref="L27:M27"/>
    <mergeCell ref="F28:H28"/>
    <mergeCell ref="L28:M28"/>
    <mergeCell ref="F23:H23"/>
    <mergeCell ref="L23:M23"/>
    <mergeCell ref="F24:H24"/>
    <mergeCell ref="L24:M24"/>
    <mergeCell ref="F25:H25"/>
    <mergeCell ref="L25:M25"/>
    <mergeCell ref="F35:H35"/>
    <mergeCell ref="L35:M35"/>
    <mergeCell ref="F36:H36"/>
    <mergeCell ref="L36:M36"/>
    <mergeCell ref="F37:H37"/>
    <mergeCell ref="L37:M37"/>
    <mergeCell ref="F32:H32"/>
    <mergeCell ref="L32:M32"/>
    <mergeCell ref="F33:H33"/>
    <mergeCell ref="L33:M33"/>
    <mergeCell ref="F68:H68"/>
    <mergeCell ref="L68:M68"/>
    <mergeCell ref="F69:H69"/>
    <mergeCell ref="L69:M69"/>
    <mergeCell ref="F70:H70"/>
    <mergeCell ref="L70:M70"/>
    <mergeCell ref="F34:H34"/>
    <mergeCell ref="L34:M34"/>
    <mergeCell ref="F29:H29"/>
    <mergeCell ref="L29:M29"/>
    <mergeCell ref="F53:H53"/>
    <mergeCell ref="L53:M53"/>
    <mergeCell ref="F54:H54"/>
    <mergeCell ref="L54:M54"/>
    <mergeCell ref="F55:H55"/>
    <mergeCell ref="L55:M55"/>
    <mergeCell ref="F48:H48"/>
    <mergeCell ref="L48:M48"/>
    <mergeCell ref="F49:H49"/>
    <mergeCell ref="L49:M49"/>
    <mergeCell ref="F44:H44"/>
    <mergeCell ref="L44:M44"/>
    <mergeCell ref="F45:H45"/>
    <mergeCell ref="L45:M45"/>
    <mergeCell ref="F46:H46"/>
    <mergeCell ref="L46:M46"/>
    <mergeCell ref="F41:H41"/>
    <mergeCell ref="L41:M41"/>
    <mergeCell ref="F42:H42"/>
    <mergeCell ref="L42:M42"/>
    <mergeCell ref="F43:H43"/>
    <mergeCell ref="L43:M43"/>
    <mergeCell ref="F77:H77"/>
    <mergeCell ref="L77:M77"/>
    <mergeCell ref="F78:H78"/>
    <mergeCell ref="L78:M78"/>
    <mergeCell ref="F79:H79"/>
    <mergeCell ref="L79:M79"/>
    <mergeCell ref="F86:H86"/>
    <mergeCell ref="L86:M86"/>
    <mergeCell ref="F74:H74"/>
    <mergeCell ref="L74:M74"/>
    <mergeCell ref="F75:H75"/>
    <mergeCell ref="L75:M75"/>
    <mergeCell ref="F76:H76"/>
    <mergeCell ref="L76:M76"/>
    <mergeCell ref="F71:H71"/>
    <mergeCell ref="L71:M71"/>
    <mergeCell ref="F72:H72"/>
    <mergeCell ref="L72:M72"/>
    <mergeCell ref="F73:H73"/>
    <mergeCell ref="L73:M73"/>
    <mergeCell ref="F89:H89"/>
    <mergeCell ref="L89:M89"/>
    <mergeCell ref="F90:H90"/>
    <mergeCell ref="L90:M90"/>
    <mergeCell ref="F91:H91"/>
    <mergeCell ref="L91:M91"/>
    <mergeCell ref="F87:H87"/>
    <mergeCell ref="L87:M87"/>
    <mergeCell ref="F88:H88"/>
    <mergeCell ref="L88:M88"/>
    <mergeCell ref="F83:H83"/>
    <mergeCell ref="L83:M83"/>
    <mergeCell ref="F84:H84"/>
    <mergeCell ref="L84:M84"/>
    <mergeCell ref="F85:H85"/>
    <mergeCell ref="L85:M85"/>
    <mergeCell ref="F80:H80"/>
    <mergeCell ref="L80:M80"/>
    <mergeCell ref="F81:H81"/>
    <mergeCell ref="L81:M81"/>
    <mergeCell ref="F82:H82"/>
    <mergeCell ref="L82:M82"/>
    <mergeCell ref="F133:H133"/>
    <mergeCell ref="L133:M133"/>
    <mergeCell ref="F128:H128"/>
    <mergeCell ref="L128:M128"/>
    <mergeCell ref="F98:H98"/>
    <mergeCell ref="L98:M98"/>
    <mergeCell ref="F99:H99"/>
    <mergeCell ref="L99:M99"/>
    <mergeCell ref="F100:H100"/>
    <mergeCell ref="L100:M100"/>
    <mergeCell ref="F95:H95"/>
    <mergeCell ref="L95:M95"/>
    <mergeCell ref="F96:H96"/>
    <mergeCell ref="L96:M96"/>
    <mergeCell ref="F97:H97"/>
    <mergeCell ref="L97:M97"/>
    <mergeCell ref="F92:H92"/>
    <mergeCell ref="L92:M92"/>
    <mergeCell ref="F93:H93"/>
    <mergeCell ref="L93:M93"/>
    <mergeCell ref="F94:H94"/>
    <mergeCell ref="L94:M94"/>
    <mergeCell ref="F113:H113"/>
    <mergeCell ref="L113:M113"/>
    <mergeCell ref="F114:H114"/>
    <mergeCell ref="L114:M114"/>
    <mergeCell ref="F115:H115"/>
    <mergeCell ref="L115:M115"/>
    <mergeCell ref="F110:H110"/>
    <mergeCell ref="L110:M110"/>
    <mergeCell ref="F111:H111"/>
    <mergeCell ref="L111:M111"/>
    <mergeCell ref="F161:H161"/>
    <mergeCell ref="L161:M161"/>
    <mergeCell ref="F162:H162"/>
    <mergeCell ref="L162:M162"/>
    <mergeCell ref="F134:H134"/>
    <mergeCell ref="L134:M134"/>
    <mergeCell ref="F135:H135"/>
    <mergeCell ref="L135:M135"/>
    <mergeCell ref="F109:H109"/>
    <mergeCell ref="L109:M109"/>
    <mergeCell ref="F104:H104"/>
    <mergeCell ref="L104:M104"/>
    <mergeCell ref="F105:H105"/>
    <mergeCell ref="L105:M105"/>
    <mergeCell ref="F106:H106"/>
    <mergeCell ref="L106:M106"/>
    <mergeCell ref="F101:H101"/>
    <mergeCell ref="L101:M101"/>
    <mergeCell ref="F102:H102"/>
    <mergeCell ref="L102:M102"/>
    <mergeCell ref="F103:H103"/>
    <mergeCell ref="L103:M103"/>
    <mergeCell ref="F126:H126"/>
    <mergeCell ref="L126:M126"/>
    <mergeCell ref="F127:H127"/>
    <mergeCell ref="L127:M127"/>
    <mergeCell ref="F122:H122"/>
    <mergeCell ref="L122:M122"/>
    <mergeCell ref="F123:H123"/>
    <mergeCell ref="L123:M123"/>
    <mergeCell ref="F124:H124"/>
    <mergeCell ref="L124:M124"/>
    <mergeCell ref="F173:H173"/>
    <mergeCell ref="L173:M173"/>
    <mergeCell ref="F174:H174"/>
    <mergeCell ref="L174:M174"/>
    <mergeCell ref="F175:H175"/>
    <mergeCell ref="L175:M175"/>
    <mergeCell ref="F129:H129"/>
    <mergeCell ref="L129:M129"/>
    <mergeCell ref="F130:H130"/>
    <mergeCell ref="L130:M130"/>
    <mergeCell ref="F125:H125"/>
    <mergeCell ref="L125:M125"/>
    <mergeCell ref="F163:H163"/>
    <mergeCell ref="L163:M163"/>
    <mergeCell ref="F158:H158"/>
    <mergeCell ref="L158:M158"/>
    <mergeCell ref="F159:H159"/>
    <mergeCell ref="L159:M159"/>
    <mergeCell ref="F160:H160"/>
    <mergeCell ref="L160:M160"/>
    <mergeCell ref="F155:H155"/>
    <mergeCell ref="L155:M155"/>
    <mergeCell ref="F156:H156"/>
    <mergeCell ref="L156:M156"/>
    <mergeCell ref="F157:H157"/>
    <mergeCell ref="L157:M157"/>
    <mergeCell ref="F151:H151"/>
    <mergeCell ref="L151:M151"/>
    <mergeCell ref="F146:H146"/>
    <mergeCell ref="L146:M146"/>
    <mergeCell ref="F147:H147"/>
    <mergeCell ref="L147:M147"/>
    <mergeCell ref="F236:H236"/>
    <mergeCell ref="L236:M236"/>
    <mergeCell ref="F237:H237"/>
    <mergeCell ref="L237:M237"/>
    <mergeCell ref="F238:H238"/>
    <mergeCell ref="L238:M238"/>
    <mergeCell ref="F179:H179"/>
    <mergeCell ref="L179:M179"/>
    <mergeCell ref="F180:H180"/>
    <mergeCell ref="L180:M180"/>
    <mergeCell ref="F181:H181"/>
    <mergeCell ref="L181:M181"/>
    <mergeCell ref="F176:H176"/>
    <mergeCell ref="L176:M176"/>
    <mergeCell ref="F177:H177"/>
    <mergeCell ref="L177:M177"/>
    <mergeCell ref="F178:H178"/>
    <mergeCell ref="L178:M178"/>
    <mergeCell ref="F195:H195"/>
    <mergeCell ref="L195:M195"/>
    <mergeCell ref="F196:H196"/>
    <mergeCell ref="L196:M196"/>
    <mergeCell ref="F183:H183"/>
    <mergeCell ref="L183:M183"/>
    <mergeCell ref="F184:H184"/>
    <mergeCell ref="L184:M184"/>
    <mergeCell ref="F188:H188"/>
    <mergeCell ref="L188:M188"/>
    <mergeCell ref="F189:H189"/>
    <mergeCell ref="L189:M189"/>
    <mergeCell ref="F190:H190"/>
    <mergeCell ref="L190:M190"/>
    <mergeCell ref="F185:H185"/>
    <mergeCell ref="L185:M185"/>
    <mergeCell ref="F186:H186"/>
    <mergeCell ref="L186:M186"/>
    <mergeCell ref="F187:H187"/>
    <mergeCell ref="L187:M187"/>
    <mergeCell ref="F233:H233"/>
    <mergeCell ref="L233:M233"/>
    <mergeCell ref="F234:H234"/>
    <mergeCell ref="L234:M234"/>
    <mergeCell ref="F235:H235"/>
    <mergeCell ref="L235:M235"/>
    <mergeCell ref="F222:H222"/>
    <mergeCell ref="L222:M222"/>
    <mergeCell ref="F223:H223"/>
    <mergeCell ref="L223:M223"/>
    <mergeCell ref="F227:H227"/>
    <mergeCell ref="L227:M227"/>
    <mergeCell ref="F230:H230"/>
    <mergeCell ref="L230:M230"/>
    <mergeCell ref="F231:H231"/>
    <mergeCell ref="L231:M231"/>
    <mergeCell ref="F232:H232"/>
    <mergeCell ref="L232:M232"/>
    <mergeCell ref="F200:H200"/>
    <mergeCell ref="L200:M200"/>
    <mergeCell ref="F201:H201"/>
    <mergeCell ref="L201:M201"/>
    <mergeCell ref="F228:H228"/>
    <mergeCell ref="L228:M228"/>
    <mergeCell ref="F229:H229"/>
    <mergeCell ref="L229:M229"/>
    <mergeCell ref="F256:H256"/>
    <mergeCell ref="L256:M256"/>
    <mergeCell ref="F239:H239"/>
    <mergeCell ref="L239:M239"/>
    <mergeCell ref="F240:H240"/>
    <mergeCell ref="L240:M240"/>
    <mergeCell ref="F241:H241"/>
    <mergeCell ref="L241:M241"/>
    <mergeCell ref="F248:H248"/>
    <mergeCell ref="L248:M248"/>
    <mergeCell ref="F249:H249"/>
    <mergeCell ref="L249:M249"/>
    <mergeCell ref="F250:H250"/>
    <mergeCell ref="L250:M250"/>
    <mergeCell ref="F245:H245"/>
    <mergeCell ref="L245:M245"/>
    <mergeCell ref="F246:H246"/>
    <mergeCell ref="L246:M246"/>
    <mergeCell ref="F247:H247"/>
    <mergeCell ref="L247:M247"/>
    <mergeCell ref="F251:H251"/>
    <mergeCell ref="L251:M251"/>
    <mergeCell ref="F242:H242"/>
    <mergeCell ref="L242:M242"/>
    <mergeCell ref="F243:H243"/>
    <mergeCell ref="L243:M243"/>
    <mergeCell ref="F244:H244"/>
    <mergeCell ref="L244:M244"/>
    <mergeCell ref="F266:H266"/>
    <mergeCell ref="L266:M266"/>
    <mergeCell ref="F267:H267"/>
    <mergeCell ref="L267:M267"/>
    <mergeCell ref="F268:H268"/>
    <mergeCell ref="L268:M268"/>
    <mergeCell ref="F252:H252"/>
    <mergeCell ref="L252:M252"/>
    <mergeCell ref="F253:H253"/>
    <mergeCell ref="L253:M253"/>
    <mergeCell ref="F263:H263"/>
    <mergeCell ref="L263:M263"/>
    <mergeCell ref="F264:H264"/>
    <mergeCell ref="L264:M264"/>
    <mergeCell ref="F265:H265"/>
    <mergeCell ref="L265:M265"/>
    <mergeCell ref="F260:H260"/>
    <mergeCell ref="L260:M260"/>
    <mergeCell ref="F261:H261"/>
    <mergeCell ref="L261:M261"/>
    <mergeCell ref="F262:H262"/>
    <mergeCell ref="L262:M262"/>
    <mergeCell ref="F257:H257"/>
    <mergeCell ref="L257:M257"/>
    <mergeCell ref="F258:H258"/>
    <mergeCell ref="L258:M258"/>
    <mergeCell ref="F259:H259"/>
    <mergeCell ref="L259:M259"/>
    <mergeCell ref="F254:H254"/>
    <mergeCell ref="L254:M254"/>
    <mergeCell ref="F255:H255"/>
    <mergeCell ref="L255:M255"/>
    <mergeCell ref="F319:H319"/>
    <mergeCell ref="L319:M319"/>
    <mergeCell ref="F329:H329"/>
    <mergeCell ref="L329:M329"/>
    <mergeCell ref="F302:H302"/>
    <mergeCell ref="L302:M302"/>
    <mergeCell ref="F303:H303"/>
    <mergeCell ref="L303:M303"/>
    <mergeCell ref="F304:H304"/>
    <mergeCell ref="L304:M304"/>
    <mergeCell ref="F299:H299"/>
    <mergeCell ref="L299:M299"/>
    <mergeCell ref="F300:H300"/>
    <mergeCell ref="L300:M300"/>
    <mergeCell ref="F301:H301"/>
    <mergeCell ref="L301:M301"/>
    <mergeCell ref="F272:H272"/>
    <mergeCell ref="L272:M272"/>
    <mergeCell ref="F273:H273"/>
    <mergeCell ref="L273:M273"/>
    <mergeCell ref="F274:H274"/>
    <mergeCell ref="L274:M274"/>
    <mergeCell ref="F288:H288"/>
    <mergeCell ref="L288:M288"/>
    <mergeCell ref="F289:H289"/>
    <mergeCell ref="L289:M289"/>
    <mergeCell ref="F284:H284"/>
    <mergeCell ref="L284:M284"/>
    <mergeCell ref="F285:H285"/>
    <mergeCell ref="L285:M285"/>
    <mergeCell ref="F286:H286"/>
    <mergeCell ref="L286:M286"/>
    <mergeCell ref="F336:H336"/>
    <mergeCell ref="L336:M336"/>
    <mergeCell ref="F337:H337"/>
    <mergeCell ref="L337:M337"/>
    <mergeCell ref="F330:H330"/>
    <mergeCell ref="L330:M330"/>
    <mergeCell ref="F331:H331"/>
    <mergeCell ref="L331:M331"/>
    <mergeCell ref="F326:H326"/>
    <mergeCell ref="L326:M326"/>
    <mergeCell ref="F327:H327"/>
    <mergeCell ref="L327:M327"/>
    <mergeCell ref="F314:H314"/>
    <mergeCell ref="L314:M314"/>
    <mergeCell ref="F315:H315"/>
    <mergeCell ref="L315:M315"/>
    <mergeCell ref="F316:H316"/>
    <mergeCell ref="L316:M316"/>
    <mergeCell ref="F324:H324"/>
    <mergeCell ref="L324:M324"/>
    <mergeCell ref="F325:H325"/>
    <mergeCell ref="L325:M325"/>
    <mergeCell ref="F320:H320"/>
    <mergeCell ref="L320:M320"/>
    <mergeCell ref="F321:H321"/>
    <mergeCell ref="L321:M321"/>
    <mergeCell ref="F322:H322"/>
    <mergeCell ref="L322:M322"/>
    <mergeCell ref="F317:H317"/>
    <mergeCell ref="L317:M317"/>
    <mergeCell ref="F318:H318"/>
    <mergeCell ref="L318:M318"/>
    <mergeCell ref="F328:H328"/>
    <mergeCell ref="L328:M328"/>
    <mergeCell ref="F323:H323"/>
    <mergeCell ref="L323:M323"/>
    <mergeCell ref="F332:H332"/>
    <mergeCell ref="L332:M332"/>
    <mergeCell ref="F333:H333"/>
    <mergeCell ref="L333:M333"/>
    <mergeCell ref="F334:H334"/>
    <mergeCell ref="L334:M334"/>
    <mergeCell ref="F348:H348"/>
    <mergeCell ref="L348:M348"/>
    <mergeCell ref="F349:H349"/>
    <mergeCell ref="L349:M349"/>
    <mergeCell ref="F359:H359"/>
    <mergeCell ref="L359:M359"/>
    <mergeCell ref="F360:H360"/>
    <mergeCell ref="L360:M360"/>
    <mergeCell ref="F341:H341"/>
    <mergeCell ref="L341:M341"/>
    <mergeCell ref="F342:H342"/>
    <mergeCell ref="L342:M342"/>
    <mergeCell ref="F343:H343"/>
    <mergeCell ref="L343:M343"/>
    <mergeCell ref="F338:H338"/>
    <mergeCell ref="L338:M338"/>
    <mergeCell ref="F339:H339"/>
    <mergeCell ref="L339:M339"/>
    <mergeCell ref="F340:H340"/>
    <mergeCell ref="L340:M340"/>
    <mergeCell ref="F335:H335"/>
    <mergeCell ref="L335:M335"/>
    <mergeCell ref="F344:H344"/>
    <mergeCell ref="L344:M344"/>
    <mergeCell ref="F345:H345"/>
    <mergeCell ref="L345:M345"/>
    <mergeCell ref="F346:H346"/>
    <mergeCell ref="L346:M346"/>
    <mergeCell ref="F377:H377"/>
    <mergeCell ref="L377:M377"/>
    <mergeCell ref="F378:H378"/>
    <mergeCell ref="L378:M378"/>
    <mergeCell ref="F379:H379"/>
    <mergeCell ref="L379:M379"/>
    <mergeCell ref="F387:H387"/>
    <mergeCell ref="L387:M387"/>
    <mergeCell ref="F355:H355"/>
    <mergeCell ref="L355:M355"/>
    <mergeCell ref="F362:H362"/>
    <mergeCell ref="L362:M362"/>
    <mergeCell ref="F363:H363"/>
    <mergeCell ref="L363:M363"/>
    <mergeCell ref="F364:H364"/>
    <mergeCell ref="L364:M364"/>
    <mergeCell ref="F350:H350"/>
    <mergeCell ref="L350:M350"/>
    <mergeCell ref="F351:H351"/>
    <mergeCell ref="L351:M351"/>
    <mergeCell ref="F352:H352"/>
    <mergeCell ref="L352:M352"/>
    <mergeCell ref="F376:H376"/>
    <mergeCell ref="L376:M376"/>
    <mergeCell ref="F357:H357"/>
    <mergeCell ref="L357:M357"/>
    <mergeCell ref="F425:H425"/>
    <mergeCell ref="L425:M425"/>
    <mergeCell ref="F426:H426"/>
    <mergeCell ref="L426:M426"/>
    <mergeCell ref="F416:H416"/>
    <mergeCell ref="L416:M416"/>
    <mergeCell ref="F417:H417"/>
    <mergeCell ref="L417:M417"/>
    <mergeCell ref="F418:H418"/>
    <mergeCell ref="L418:M418"/>
    <mergeCell ref="F388:H388"/>
    <mergeCell ref="L388:M388"/>
    <mergeCell ref="F392:H392"/>
    <mergeCell ref="L392:M392"/>
    <mergeCell ref="F393:H393"/>
    <mergeCell ref="L393:M393"/>
    <mergeCell ref="F394:H394"/>
    <mergeCell ref="L394:M394"/>
    <mergeCell ref="F389:H389"/>
    <mergeCell ref="L389:M389"/>
    <mergeCell ref="F390:H390"/>
    <mergeCell ref="L390:M390"/>
    <mergeCell ref="F391:H391"/>
    <mergeCell ref="L391:M391"/>
    <mergeCell ref="F404:H404"/>
    <mergeCell ref="L404:M404"/>
    <mergeCell ref="F408:H408"/>
    <mergeCell ref="L408:M408"/>
    <mergeCell ref="F398:H398"/>
    <mergeCell ref="L398:M398"/>
    <mergeCell ref="F399:H399"/>
    <mergeCell ref="L399:M399"/>
    <mergeCell ref="F462:H462"/>
    <mergeCell ref="L462:M462"/>
    <mergeCell ref="F463:H463"/>
    <mergeCell ref="L463:M463"/>
    <mergeCell ref="F458:H458"/>
    <mergeCell ref="L458:M458"/>
    <mergeCell ref="F459:H459"/>
    <mergeCell ref="L459:M459"/>
    <mergeCell ref="F460:H460"/>
    <mergeCell ref="L460:M460"/>
    <mergeCell ref="F444:H444"/>
    <mergeCell ref="L444:M444"/>
    <mergeCell ref="F445:H445"/>
    <mergeCell ref="L445:M445"/>
    <mergeCell ref="F440:H440"/>
    <mergeCell ref="L440:M440"/>
    <mergeCell ref="F441:H441"/>
    <mergeCell ref="L441:M441"/>
    <mergeCell ref="F442:H442"/>
    <mergeCell ref="L442:M442"/>
    <mergeCell ref="F456:H456"/>
    <mergeCell ref="L456:M456"/>
    <mergeCell ref="F449:H449"/>
    <mergeCell ref="L449:M449"/>
    <mergeCell ref="F450:H450"/>
    <mergeCell ref="L450:M450"/>
    <mergeCell ref="F451:H451"/>
    <mergeCell ref="L451:M451"/>
    <mergeCell ref="F446:H446"/>
    <mergeCell ref="L446:M446"/>
    <mergeCell ref="F447:H447"/>
    <mergeCell ref="L447:M447"/>
    <mergeCell ref="F487:H487"/>
    <mergeCell ref="L487:M487"/>
    <mergeCell ref="F477:H477"/>
    <mergeCell ref="L477:M477"/>
    <mergeCell ref="F478:H478"/>
    <mergeCell ref="L478:M478"/>
    <mergeCell ref="F491:H491"/>
    <mergeCell ref="L491:M491"/>
    <mergeCell ref="F492:H492"/>
    <mergeCell ref="L492:M492"/>
    <mergeCell ref="F493:H493"/>
    <mergeCell ref="L493:M493"/>
    <mergeCell ref="F488:H488"/>
    <mergeCell ref="L488:M488"/>
    <mergeCell ref="F489:H489"/>
    <mergeCell ref="L489:M489"/>
    <mergeCell ref="F490:H490"/>
    <mergeCell ref="L490:M490"/>
    <mergeCell ref="F532:H532"/>
    <mergeCell ref="L532:M532"/>
    <mergeCell ref="F518:H518"/>
    <mergeCell ref="L518:M518"/>
    <mergeCell ref="F519:H519"/>
    <mergeCell ref="L519:M519"/>
    <mergeCell ref="F520:H520"/>
    <mergeCell ref="L520:M520"/>
    <mergeCell ref="F515:H515"/>
    <mergeCell ref="L515:M515"/>
    <mergeCell ref="F516:H516"/>
    <mergeCell ref="L516:M516"/>
    <mergeCell ref="F517:H517"/>
    <mergeCell ref="L517:M517"/>
    <mergeCell ref="F512:H512"/>
    <mergeCell ref="L512:M512"/>
    <mergeCell ref="F513:H513"/>
    <mergeCell ref="L513:M513"/>
    <mergeCell ref="F514:H514"/>
    <mergeCell ref="L514:M514"/>
    <mergeCell ref="F527:H527"/>
    <mergeCell ref="L527:M527"/>
    <mergeCell ref="F528:H528"/>
    <mergeCell ref="L528:M528"/>
    <mergeCell ref="F529:H529"/>
    <mergeCell ref="L529:M529"/>
    <mergeCell ref="F524:H524"/>
    <mergeCell ref="L524:M524"/>
    <mergeCell ref="F525:H525"/>
    <mergeCell ref="L525:M525"/>
    <mergeCell ref="F569:H569"/>
    <mergeCell ref="L569:M569"/>
    <mergeCell ref="F570:H570"/>
    <mergeCell ref="L570:M570"/>
    <mergeCell ref="F571:H571"/>
    <mergeCell ref="L571:M571"/>
    <mergeCell ref="F561:H561"/>
    <mergeCell ref="L561:M561"/>
    <mergeCell ref="F562:H562"/>
    <mergeCell ref="L562:M562"/>
    <mergeCell ref="F557:H557"/>
    <mergeCell ref="L557:M557"/>
    <mergeCell ref="F558:H558"/>
    <mergeCell ref="L558:M558"/>
    <mergeCell ref="F559:H559"/>
    <mergeCell ref="L559:M559"/>
    <mergeCell ref="F554:H554"/>
    <mergeCell ref="L554:M554"/>
    <mergeCell ref="F555:H555"/>
    <mergeCell ref="L555:M555"/>
    <mergeCell ref="F556:H556"/>
    <mergeCell ref="L556:M556"/>
    <mergeCell ref="F565:H565"/>
    <mergeCell ref="L565:M565"/>
    <mergeCell ref="F560:H560"/>
    <mergeCell ref="L560:M560"/>
    <mergeCell ref="F563:H563"/>
    <mergeCell ref="L563:M563"/>
    <mergeCell ref="F564:H564"/>
    <mergeCell ref="L564:M564"/>
    <mergeCell ref="F566:H566"/>
    <mergeCell ref="L566:M566"/>
    <mergeCell ref="F589:H589"/>
    <mergeCell ref="L589:M589"/>
    <mergeCell ref="F579:H579"/>
    <mergeCell ref="L579:M579"/>
    <mergeCell ref="F580:H580"/>
    <mergeCell ref="L580:M580"/>
    <mergeCell ref="F575:H575"/>
    <mergeCell ref="L575:M575"/>
    <mergeCell ref="F576:H576"/>
    <mergeCell ref="L576:M576"/>
    <mergeCell ref="F577:H577"/>
    <mergeCell ref="L577:M577"/>
    <mergeCell ref="F572:H572"/>
    <mergeCell ref="L572:M572"/>
    <mergeCell ref="F573:H573"/>
    <mergeCell ref="L573:M573"/>
    <mergeCell ref="F574:H574"/>
    <mergeCell ref="L574:M574"/>
    <mergeCell ref="F584:H584"/>
    <mergeCell ref="L584:M584"/>
    <mergeCell ref="F585:H585"/>
    <mergeCell ref="L585:M585"/>
    <mergeCell ref="F578:H578"/>
    <mergeCell ref="L578:M578"/>
    <mergeCell ref="F608:H608"/>
    <mergeCell ref="L608:M608"/>
    <mergeCell ref="F609:H609"/>
    <mergeCell ref="L609:M609"/>
    <mergeCell ref="F610:H610"/>
    <mergeCell ref="L610:M610"/>
    <mergeCell ref="F605:H605"/>
    <mergeCell ref="L605:M605"/>
    <mergeCell ref="F606:H606"/>
    <mergeCell ref="L606:M606"/>
    <mergeCell ref="F607:H607"/>
    <mergeCell ref="L607:M607"/>
    <mergeCell ref="F597:H597"/>
    <mergeCell ref="L597:M597"/>
    <mergeCell ref="F598:H598"/>
    <mergeCell ref="L598:M598"/>
    <mergeCell ref="F593:H593"/>
    <mergeCell ref="L593:M593"/>
    <mergeCell ref="F594:H594"/>
    <mergeCell ref="L594:M594"/>
    <mergeCell ref="F595:H595"/>
    <mergeCell ref="L595:M595"/>
    <mergeCell ref="F602:H602"/>
    <mergeCell ref="L602:M602"/>
    <mergeCell ref="F603:H603"/>
    <mergeCell ref="L603:M603"/>
    <mergeCell ref="F604:H604"/>
    <mergeCell ref="L604:M604"/>
    <mergeCell ref="F599:H599"/>
    <mergeCell ref="L599:M599"/>
    <mergeCell ref="F600:H600"/>
    <mergeCell ref="L600:M600"/>
    <mergeCell ref="F623:H623"/>
    <mergeCell ref="L623:M623"/>
    <mergeCell ref="F624:H624"/>
    <mergeCell ref="L624:M624"/>
    <mergeCell ref="F625:H625"/>
    <mergeCell ref="L625:M625"/>
    <mergeCell ref="F615:H615"/>
    <mergeCell ref="L615:M615"/>
    <mergeCell ref="F616:H616"/>
    <mergeCell ref="L616:M616"/>
    <mergeCell ref="F611:H611"/>
    <mergeCell ref="L611:M611"/>
    <mergeCell ref="F612:H612"/>
    <mergeCell ref="L612:M612"/>
    <mergeCell ref="F613:H613"/>
    <mergeCell ref="L613:M613"/>
    <mergeCell ref="F618:H618"/>
    <mergeCell ref="L618:M618"/>
    <mergeCell ref="F619:H619"/>
    <mergeCell ref="L619:M619"/>
    <mergeCell ref="F614:H614"/>
    <mergeCell ref="L614:M614"/>
    <mergeCell ref="F654:H654"/>
    <mergeCell ref="L654:M654"/>
    <mergeCell ref="F655:H655"/>
    <mergeCell ref="L655:M655"/>
    <mergeCell ref="F650:H650"/>
    <mergeCell ref="L650:M650"/>
    <mergeCell ref="F651:H651"/>
    <mergeCell ref="L651:M651"/>
    <mergeCell ref="F652:H652"/>
    <mergeCell ref="L652:M652"/>
    <mergeCell ref="F647:H647"/>
    <mergeCell ref="L647:M647"/>
    <mergeCell ref="F648:H648"/>
    <mergeCell ref="L648:M648"/>
    <mergeCell ref="F649:H649"/>
    <mergeCell ref="L649:M649"/>
    <mergeCell ref="F644:H644"/>
    <mergeCell ref="L644:M644"/>
    <mergeCell ref="F645:H645"/>
    <mergeCell ref="L645:M645"/>
    <mergeCell ref="F646:H646"/>
    <mergeCell ref="L646:M646"/>
    <mergeCell ref="F662:H662"/>
    <mergeCell ref="L662:M662"/>
    <mergeCell ref="F663:H663"/>
    <mergeCell ref="L663:M663"/>
    <mergeCell ref="F664:H664"/>
    <mergeCell ref="L664:M664"/>
    <mergeCell ref="F659:H659"/>
    <mergeCell ref="L659:M659"/>
    <mergeCell ref="F660:H660"/>
    <mergeCell ref="L660:M660"/>
    <mergeCell ref="F661:H661"/>
    <mergeCell ref="L661:M661"/>
    <mergeCell ref="F656:H656"/>
    <mergeCell ref="L656:M656"/>
    <mergeCell ref="F657:H657"/>
    <mergeCell ref="L657:M657"/>
    <mergeCell ref="F658:H658"/>
    <mergeCell ref="L658:M658"/>
    <mergeCell ref="F671:H671"/>
    <mergeCell ref="L671:M671"/>
    <mergeCell ref="F672:H672"/>
    <mergeCell ref="L672:M672"/>
    <mergeCell ref="F673:H673"/>
    <mergeCell ref="L673:M673"/>
    <mergeCell ref="F668:H668"/>
    <mergeCell ref="L668:M668"/>
    <mergeCell ref="F669:H669"/>
    <mergeCell ref="L669:M669"/>
    <mergeCell ref="F670:H670"/>
    <mergeCell ref="L670:M670"/>
    <mergeCell ref="F665:H665"/>
    <mergeCell ref="L665:M665"/>
    <mergeCell ref="F666:H666"/>
    <mergeCell ref="L666:M666"/>
    <mergeCell ref="F667:H667"/>
    <mergeCell ref="L667:M667"/>
    <mergeCell ref="F684:H684"/>
    <mergeCell ref="L684:M684"/>
    <mergeCell ref="F685:H685"/>
    <mergeCell ref="L685:M685"/>
    <mergeCell ref="F680:H680"/>
    <mergeCell ref="L680:M680"/>
    <mergeCell ref="F681:H681"/>
    <mergeCell ref="L681:M681"/>
    <mergeCell ref="F682:H682"/>
    <mergeCell ref="L682:M682"/>
    <mergeCell ref="F677:H677"/>
    <mergeCell ref="L677:M677"/>
    <mergeCell ref="F678:H678"/>
    <mergeCell ref="L678:M678"/>
    <mergeCell ref="F679:H679"/>
    <mergeCell ref="L679:M679"/>
    <mergeCell ref="F674:H674"/>
    <mergeCell ref="L674:M674"/>
    <mergeCell ref="F675:H675"/>
    <mergeCell ref="L675:M675"/>
    <mergeCell ref="F676:H676"/>
    <mergeCell ref="L676:M676"/>
    <mergeCell ref="F47:H47"/>
    <mergeCell ref="L47:M47"/>
    <mergeCell ref="F65:H65"/>
    <mergeCell ref="L65:M65"/>
    <mergeCell ref="F66:H66"/>
    <mergeCell ref="L66:M66"/>
    <mergeCell ref="F67:H67"/>
    <mergeCell ref="L67:M67"/>
    <mergeCell ref="F62:H62"/>
    <mergeCell ref="L62:M62"/>
    <mergeCell ref="F63:H63"/>
    <mergeCell ref="L63:M63"/>
    <mergeCell ref="F64:H64"/>
    <mergeCell ref="L64:M64"/>
    <mergeCell ref="F59:H59"/>
    <mergeCell ref="L59:M59"/>
    <mergeCell ref="F60:H60"/>
    <mergeCell ref="L60:M60"/>
    <mergeCell ref="F61:H61"/>
    <mergeCell ref="L61:M61"/>
    <mergeCell ref="F56:H56"/>
    <mergeCell ref="L56:M56"/>
    <mergeCell ref="F57:H57"/>
    <mergeCell ref="L57:M57"/>
    <mergeCell ref="F58:H58"/>
    <mergeCell ref="L58:M58"/>
    <mergeCell ref="F50:H50"/>
    <mergeCell ref="L50:M50"/>
    <mergeCell ref="F51:H51"/>
    <mergeCell ref="L51:M51"/>
    <mergeCell ref="F52:H52"/>
    <mergeCell ref="L52:M52"/>
    <mergeCell ref="F112:H112"/>
    <mergeCell ref="L112:M112"/>
    <mergeCell ref="F107:H107"/>
    <mergeCell ref="L107:M107"/>
    <mergeCell ref="F131:H131"/>
    <mergeCell ref="L131:M131"/>
    <mergeCell ref="F132:H132"/>
    <mergeCell ref="L132:M132"/>
    <mergeCell ref="F119:H119"/>
    <mergeCell ref="L119:M119"/>
    <mergeCell ref="F120:H120"/>
    <mergeCell ref="L120:M120"/>
    <mergeCell ref="F121:H121"/>
    <mergeCell ref="L121:M121"/>
    <mergeCell ref="F116:H116"/>
    <mergeCell ref="L116:M116"/>
    <mergeCell ref="F117:H117"/>
    <mergeCell ref="L117:M117"/>
    <mergeCell ref="F118:H118"/>
    <mergeCell ref="L118:M118"/>
    <mergeCell ref="F108:H108"/>
    <mergeCell ref="L108:M108"/>
    <mergeCell ref="F136:H136"/>
    <mergeCell ref="L136:M136"/>
    <mergeCell ref="F152:H152"/>
    <mergeCell ref="L152:M152"/>
    <mergeCell ref="F153:H153"/>
    <mergeCell ref="L153:M153"/>
    <mergeCell ref="F154:H154"/>
    <mergeCell ref="L154:M154"/>
    <mergeCell ref="F149:H149"/>
    <mergeCell ref="L149:M149"/>
    <mergeCell ref="F150:H150"/>
    <mergeCell ref="L150:M150"/>
    <mergeCell ref="F143:H143"/>
    <mergeCell ref="L143:M143"/>
    <mergeCell ref="F144:H144"/>
    <mergeCell ref="L144:M144"/>
    <mergeCell ref="F145:H145"/>
    <mergeCell ref="L145:M145"/>
    <mergeCell ref="F140:H140"/>
    <mergeCell ref="L140:M140"/>
    <mergeCell ref="F141:H141"/>
    <mergeCell ref="L141:M141"/>
    <mergeCell ref="F142:H142"/>
    <mergeCell ref="L142:M142"/>
    <mergeCell ref="F137:H137"/>
    <mergeCell ref="L137:M137"/>
    <mergeCell ref="F138:H138"/>
    <mergeCell ref="L138:M138"/>
    <mergeCell ref="F139:H139"/>
    <mergeCell ref="L139:M139"/>
    <mergeCell ref="F148:H148"/>
    <mergeCell ref="L148:M148"/>
    <mergeCell ref="F170:H170"/>
    <mergeCell ref="L170:M170"/>
    <mergeCell ref="F171:H171"/>
    <mergeCell ref="L171:M171"/>
    <mergeCell ref="F172:H172"/>
    <mergeCell ref="L172:M172"/>
    <mergeCell ref="F167:H167"/>
    <mergeCell ref="L167:M167"/>
    <mergeCell ref="F168:H168"/>
    <mergeCell ref="L168:M168"/>
    <mergeCell ref="F169:H169"/>
    <mergeCell ref="L169:M169"/>
    <mergeCell ref="F164:H164"/>
    <mergeCell ref="L164:M164"/>
    <mergeCell ref="F165:H165"/>
    <mergeCell ref="L165:M165"/>
    <mergeCell ref="F166:H166"/>
    <mergeCell ref="L166:M166"/>
    <mergeCell ref="F182:H182"/>
    <mergeCell ref="L182:M182"/>
    <mergeCell ref="F191:H191"/>
    <mergeCell ref="L191:M191"/>
    <mergeCell ref="F192:H192"/>
    <mergeCell ref="L192:M192"/>
    <mergeCell ref="F193:H193"/>
    <mergeCell ref="L193:M193"/>
    <mergeCell ref="F209:H209"/>
    <mergeCell ref="L209:M209"/>
    <mergeCell ref="F210:H210"/>
    <mergeCell ref="L210:M210"/>
    <mergeCell ref="F211:H211"/>
    <mergeCell ref="L211:M211"/>
    <mergeCell ref="F206:H206"/>
    <mergeCell ref="L206:M206"/>
    <mergeCell ref="F207:H207"/>
    <mergeCell ref="L207:M207"/>
    <mergeCell ref="F208:H208"/>
    <mergeCell ref="L208:M208"/>
    <mergeCell ref="F203:H203"/>
    <mergeCell ref="L203:M203"/>
    <mergeCell ref="F202:H202"/>
    <mergeCell ref="L202:M202"/>
    <mergeCell ref="F197:H197"/>
    <mergeCell ref="L197:M197"/>
    <mergeCell ref="F198:H198"/>
    <mergeCell ref="L198:M198"/>
    <mergeCell ref="F199:H199"/>
    <mergeCell ref="L199:M199"/>
    <mergeCell ref="F194:H194"/>
    <mergeCell ref="L194:M194"/>
    <mergeCell ref="F204:H204"/>
    <mergeCell ref="L204:M204"/>
    <mergeCell ref="F205:H205"/>
    <mergeCell ref="L205:M205"/>
    <mergeCell ref="F282:H282"/>
    <mergeCell ref="L282:M282"/>
    <mergeCell ref="F269:H269"/>
    <mergeCell ref="L269:M269"/>
    <mergeCell ref="F270:H270"/>
    <mergeCell ref="L270:M270"/>
    <mergeCell ref="F271:H271"/>
    <mergeCell ref="L271:M271"/>
    <mergeCell ref="F275:H275"/>
    <mergeCell ref="L275:M275"/>
    <mergeCell ref="F276:H276"/>
    <mergeCell ref="L276:M276"/>
    <mergeCell ref="F224:H224"/>
    <mergeCell ref="L224:M224"/>
    <mergeCell ref="F225:H225"/>
    <mergeCell ref="L225:M225"/>
    <mergeCell ref="F226:H226"/>
    <mergeCell ref="L226:M226"/>
    <mergeCell ref="F221:H221"/>
    <mergeCell ref="L221:M221"/>
    <mergeCell ref="F215:H215"/>
    <mergeCell ref="L215:M215"/>
    <mergeCell ref="F216:H216"/>
    <mergeCell ref="L216:M216"/>
    <mergeCell ref="F217:H217"/>
    <mergeCell ref="L217:M217"/>
    <mergeCell ref="F218:H218"/>
    <mergeCell ref="L218:M218"/>
    <mergeCell ref="F305:H305"/>
    <mergeCell ref="L305:M305"/>
    <mergeCell ref="F296:H296"/>
    <mergeCell ref="L296:M296"/>
    <mergeCell ref="F297:H297"/>
    <mergeCell ref="L297:M297"/>
    <mergeCell ref="F298:H298"/>
    <mergeCell ref="L298:M298"/>
    <mergeCell ref="F212:H212"/>
    <mergeCell ref="L212:M212"/>
    <mergeCell ref="F213:H213"/>
    <mergeCell ref="L213:M213"/>
    <mergeCell ref="F214:H214"/>
    <mergeCell ref="L214:M214"/>
    <mergeCell ref="F283:H283"/>
    <mergeCell ref="L283:M283"/>
    <mergeCell ref="F278:H278"/>
    <mergeCell ref="L278:M278"/>
    <mergeCell ref="F279:H279"/>
    <mergeCell ref="L279:M279"/>
    <mergeCell ref="F280:H280"/>
    <mergeCell ref="L280:M280"/>
    <mergeCell ref="F277:H277"/>
    <mergeCell ref="L277:M277"/>
    <mergeCell ref="F219:H219"/>
    <mergeCell ref="L219:M219"/>
    <mergeCell ref="F220:H220"/>
    <mergeCell ref="L220:M220"/>
    <mergeCell ref="F281:H281"/>
    <mergeCell ref="L281:M281"/>
    <mergeCell ref="F287:H287"/>
    <mergeCell ref="L287:M287"/>
    <mergeCell ref="F293:H293"/>
    <mergeCell ref="L293:M293"/>
    <mergeCell ref="F294:H294"/>
    <mergeCell ref="L294:M294"/>
    <mergeCell ref="F306:H306"/>
    <mergeCell ref="L306:M306"/>
    <mergeCell ref="F307:H307"/>
    <mergeCell ref="L307:M307"/>
    <mergeCell ref="F295:H295"/>
    <mergeCell ref="L295:M295"/>
    <mergeCell ref="F290:H290"/>
    <mergeCell ref="L290:M290"/>
    <mergeCell ref="F291:H291"/>
    <mergeCell ref="L291:M291"/>
    <mergeCell ref="F292:H292"/>
    <mergeCell ref="L292:M292"/>
    <mergeCell ref="F375:H375"/>
    <mergeCell ref="L375:M375"/>
    <mergeCell ref="F347:H347"/>
    <mergeCell ref="L347:M347"/>
    <mergeCell ref="F311:H311"/>
    <mergeCell ref="L311:M311"/>
    <mergeCell ref="F312:H312"/>
    <mergeCell ref="L312:M312"/>
    <mergeCell ref="F313:H313"/>
    <mergeCell ref="L313:M313"/>
    <mergeCell ref="F308:H308"/>
    <mergeCell ref="L308:M308"/>
    <mergeCell ref="F309:H309"/>
    <mergeCell ref="L309:M309"/>
    <mergeCell ref="F310:H310"/>
    <mergeCell ref="L310:M310"/>
    <mergeCell ref="F358:H358"/>
    <mergeCell ref="L358:M358"/>
    <mergeCell ref="F353:H353"/>
    <mergeCell ref="L353:M353"/>
    <mergeCell ref="F354:H354"/>
    <mergeCell ref="L354:M354"/>
    <mergeCell ref="F371:H371"/>
    <mergeCell ref="L371:M371"/>
    <mergeCell ref="F372:H372"/>
    <mergeCell ref="L372:M372"/>
    <mergeCell ref="F373:H373"/>
    <mergeCell ref="L373:M373"/>
    <mergeCell ref="F368:H368"/>
    <mergeCell ref="L368:M368"/>
    <mergeCell ref="F369:H369"/>
    <mergeCell ref="L369:M369"/>
    <mergeCell ref="F370:H370"/>
    <mergeCell ref="L370:M370"/>
    <mergeCell ref="F361:H361"/>
    <mergeCell ref="L361:M361"/>
    <mergeCell ref="F356:H356"/>
    <mergeCell ref="L356:M356"/>
    <mergeCell ref="F386:H386"/>
    <mergeCell ref="L386:M386"/>
    <mergeCell ref="F407:H407"/>
    <mergeCell ref="L407:M407"/>
    <mergeCell ref="F374:H374"/>
    <mergeCell ref="L374:M374"/>
    <mergeCell ref="F365:H365"/>
    <mergeCell ref="L365:M365"/>
    <mergeCell ref="F366:H366"/>
    <mergeCell ref="L366:M366"/>
    <mergeCell ref="F367:H367"/>
    <mergeCell ref="L367:M367"/>
    <mergeCell ref="F405:H405"/>
    <mergeCell ref="L405:M405"/>
    <mergeCell ref="F406:H406"/>
    <mergeCell ref="L406:M406"/>
    <mergeCell ref="F401:H401"/>
    <mergeCell ref="L401:M401"/>
    <mergeCell ref="F402:H402"/>
    <mergeCell ref="L402:M402"/>
    <mergeCell ref="F403:H403"/>
    <mergeCell ref="L403:M403"/>
    <mergeCell ref="F381:H381"/>
    <mergeCell ref="L381:M381"/>
    <mergeCell ref="F382:H382"/>
    <mergeCell ref="L382:M382"/>
    <mergeCell ref="F400:H400"/>
    <mergeCell ref="L400:M400"/>
    <mergeCell ref="F395:H395"/>
    <mergeCell ref="L395:M395"/>
    <mergeCell ref="F380:H380"/>
    <mergeCell ref="L380:M380"/>
    <mergeCell ref="F436:H436"/>
    <mergeCell ref="L436:M436"/>
    <mergeCell ref="F432:H432"/>
    <mergeCell ref="L432:M432"/>
    <mergeCell ref="F433:H433"/>
    <mergeCell ref="L433:M433"/>
    <mergeCell ref="F428:H428"/>
    <mergeCell ref="L428:M428"/>
    <mergeCell ref="F429:H429"/>
    <mergeCell ref="L429:M429"/>
    <mergeCell ref="F430:H430"/>
    <mergeCell ref="L430:M430"/>
    <mergeCell ref="F396:H396"/>
    <mergeCell ref="L396:M396"/>
    <mergeCell ref="F397:H397"/>
    <mergeCell ref="L397:M397"/>
    <mergeCell ref="F383:H383"/>
    <mergeCell ref="L383:M383"/>
    <mergeCell ref="F384:H384"/>
    <mergeCell ref="L384:M384"/>
    <mergeCell ref="F385:H385"/>
    <mergeCell ref="L385:M385"/>
    <mergeCell ref="F427:H427"/>
    <mergeCell ref="L427:M427"/>
    <mergeCell ref="F422:H422"/>
    <mergeCell ref="L422:M422"/>
    <mergeCell ref="F423:H423"/>
    <mergeCell ref="L423:M423"/>
    <mergeCell ref="F424:H424"/>
    <mergeCell ref="L424:M424"/>
    <mergeCell ref="F409:H409"/>
    <mergeCell ref="L409:M409"/>
    <mergeCell ref="F448:H448"/>
    <mergeCell ref="L448:M448"/>
    <mergeCell ref="F443:H443"/>
    <mergeCell ref="L443:M443"/>
    <mergeCell ref="F457:H457"/>
    <mergeCell ref="L457:M457"/>
    <mergeCell ref="F452:H452"/>
    <mergeCell ref="L452:M452"/>
    <mergeCell ref="F453:H453"/>
    <mergeCell ref="L453:M453"/>
    <mergeCell ref="F454:H454"/>
    <mergeCell ref="L454:M454"/>
    <mergeCell ref="F419:H419"/>
    <mergeCell ref="L419:M419"/>
    <mergeCell ref="F420:H420"/>
    <mergeCell ref="L420:M420"/>
    <mergeCell ref="F421:H421"/>
    <mergeCell ref="L421:M421"/>
    <mergeCell ref="F431:H431"/>
    <mergeCell ref="L431:M431"/>
    <mergeCell ref="F455:H455"/>
    <mergeCell ref="L455:M455"/>
    <mergeCell ref="F437:H437"/>
    <mergeCell ref="L437:M437"/>
    <mergeCell ref="F438:H438"/>
    <mergeCell ref="L438:M438"/>
    <mergeCell ref="F439:H439"/>
    <mergeCell ref="L439:M439"/>
    <mergeCell ref="F434:H434"/>
    <mergeCell ref="L434:M434"/>
    <mergeCell ref="F435:H435"/>
    <mergeCell ref="L435:M435"/>
    <mergeCell ref="F461:H461"/>
    <mergeCell ref="L461:M461"/>
    <mergeCell ref="F482:H482"/>
    <mergeCell ref="L482:M482"/>
    <mergeCell ref="F483:H483"/>
    <mergeCell ref="L483:M483"/>
    <mergeCell ref="F484:H484"/>
    <mergeCell ref="L484:M484"/>
    <mergeCell ref="F479:H479"/>
    <mergeCell ref="L479:M479"/>
    <mergeCell ref="F480:H480"/>
    <mergeCell ref="L480:M480"/>
    <mergeCell ref="F481:H481"/>
    <mergeCell ref="L481:M481"/>
    <mergeCell ref="F476:H476"/>
    <mergeCell ref="L476:M476"/>
    <mergeCell ref="F410:H410"/>
    <mergeCell ref="L410:M410"/>
    <mergeCell ref="F411:H411"/>
    <mergeCell ref="L411:M411"/>
    <mergeCell ref="F412:H412"/>
    <mergeCell ref="L412:M412"/>
    <mergeCell ref="F413:H413"/>
    <mergeCell ref="L413:M413"/>
    <mergeCell ref="F414:H414"/>
    <mergeCell ref="L414:M414"/>
    <mergeCell ref="F415:H415"/>
    <mergeCell ref="L415:M415"/>
    <mergeCell ref="F470:H470"/>
    <mergeCell ref="L470:M470"/>
    <mergeCell ref="F471:H471"/>
    <mergeCell ref="L471:M471"/>
    <mergeCell ref="F500:H500"/>
    <mergeCell ref="L500:M500"/>
    <mergeCell ref="F501:H501"/>
    <mergeCell ref="L501:M501"/>
    <mergeCell ref="F502:H502"/>
    <mergeCell ref="L502:M502"/>
    <mergeCell ref="F467:H467"/>
    <mergeCell ref="L467:M467"/>
    <mergeCell ref="F485:H485"/>
    <mergeCell ref="L485:M485"/>
    <mergeCell ref="F473:H473"/>
    <mergeCell ref="L473:M473"/>
    <mergeCell ref="F474:H474"/>
    <mergeCell ref="L474:M474"/>
    <mergeCell ref="F475:H475"/>
    <mergeCell ref="L475:M475"/>
    <mergeCell ref="F464:H464"/>
    <mergeCell ref="L464:M464"/>
    <mergeCell ref="F465:H465"/>
    <mergeCell ref="L465:M465"/>
    <mergeCell ref="F466:H466"/>
    <mergeCell ref="L466:M466"/>
    <mergeCell ref="F496:H496"/>
    <mergeCell ref="L496:M496"/>
    <mergeCell ref="F472:H472"/>
    <mergeCell ref="L472:M472"/>
    <mergeCell ref="F468:H468"/>
    <mergeCell ref="L468:M468"/>
    <mergeCell ref="F469:H469"/>
    <mergeCell ref="L469:M469"/>
    <mergeCell ref="F486:H486"/>
    <mergeCell ref="L486:M486"/>
    <mergeCell ref="F534:H534"/>
    <mergeCell ref="L534:M534"/>
    <mergeCell ref="F535:H535"/>
    <mergeCell ref="L535:M535"/>
    <mergeCell ref="F544:H544"/>
    <mergeCell ref="L544:M544"/>
    <mergeCell ref="F539:H539"/>
    <mergeCell ref="L539:M539"/>
    <mergeCell ref="F540:H540"/>
    <mergeCell ref="L540:M540"/>
    <mergeCell ref="F506:H506"/>
    <mergeCell ref="L506:M506"/>
    <mergeCell ref="F507:H507"/>
    <mergeCell ref="L507:M507"/>
    <mergeCell ref="F508:H508"/>
    <mergeCell ref="L508:M508"/>
    <mergeCell ref="F503:H503"/>
    <mergeCell ref="L503:M503"/>
    <mergeCell ref="F504:H504"/>
    <mergeCell ref="L504:M504"/>
    <mergeCell ref="F505:H505"/>
    <mergeCell ref="L505:M505"/>
    <mergeCell ref="F526:H526"/>
    <mergeCell ref="L526:M526"/>
    <mergeCell ref="F521:H521"/>
    <mergeCell ref="L521:M521"/>
    <mergeCell ref="F522:H522"/>
    <mergeCell ref="L522:M522"/>
    <mergeCell ref="F523:H523"/>
    <mergeCell ref="L523:M523"/>
    <mergeCell ref="F531:H531"/>
    <mergeCell ref="L531:M531"/>
    <mergeCell ref="F542:H542"/>
    <mergeCell ref="L542:M542"/>
    <mergeCell ref="F567:H567"/>
    <mergeCell ref="L567:M567"/>
    <mergeCell ref="F568:H568"/>
    <mergeCell ref="L568:M568"/>
    <mergeCell ref="F590:H590"/>
    <mergeCell ref="L590:M590"/>
    <mergeCell ref="F591:H591"/>
    <mergeCell ref="L591:M591"/>
    <mergeCell ref="F497:H497"/>
    <mergeCell ref="L497:M497"/>
    <mergeCell ref="F498:H498"/>
    <mergeCell ref="L498:M498"/>
    <mergeCell ref="F499:H499"/>
    <mergeCell ref="L499:M499"/>
    <mergeCell ref="F494:H494"/>
    <mergeCell ref="L494:M494"/>
    <mergeCell ref="F495:H495"/>
    <mergeCell ref="L495:M495"/>
    <mergeCell ref="F552:H552"/>
    <mergeCell ref="L552:M552"/>
    <mergeCell ref="F553:H553"/>
    <mergeCell ref="L553:M553"/>
    <mergeCell ref="F543:H543"/>
    <mergeCell ref="L543:M543"/>
    <mergeCell ref="F546:H546"/>
    <mergeCell ref="L546:M546"/>
    <mergeCell ref="F547:H547"/>
    <mergeCell ref="L547:M547"/>
    <mergeCell ref="F533:H533"/>
    <mergeCell ref="L533:M533"/>
    <mergeCell ref="F592:H592"/>
    <mergeCell ref="L592:M592"/>
    <mergeCell ref="F587:H587"/>
    <mergeCell ref="L587:M587"/>
    <mergeCell ref="F588:H588"/>
    <mergeCell ref="L588:M588"/>
    <mergeCell ref="F509:H509"/>
    <mergeCell ref="L509:M509"/>
    <mergeCell ref="F510:H510"/>
    <mergeCell ref="L510:M510"/>
    <mergeCell ref="F511:H511"/>
    <mergeCell ref="L511:M511"/>
    <mergeCell ref="F530:H530"/>
    <mergeCell ref="L530:M530"/>
    <mergeCell ref="F548:H548"/>
    <mergeCell ref="L548:M548"/>
    <mergeCell ref="F549:H549"/>
    <mergeCell ref="L549:M549"/>
    <mergeCell ref="F550:H550"/>
    <mergeCell ref="L550:M550"/>
    <mergeCell ref="F545:H545"/>
    <mergeCell ref="L545:M545"/>
    <mergeCell ref="F551:H551"/>
    <mergeCell ref="L551:M551"/>
    <mergeCell ref="F541:H541"/>
    <mergeCell ref="L541:M541"/>
    <mergeCell ref="F536:H536"/>
    <mergeCell ref="L536:M536"/>
    <mergeCell ref="F537:H537"/>
    <mergeCell ref="L537:M537"/>
    <mergeCell ref="F538:H538"/>
    <mergeCell ref="L538:M538"/>
    <mergeCell ref="F638:H638"/>
    <mergeCell ref="L638:M638"/>
    <mergeCell ref="F639:H639"/>
    <mergeCell ref="L639:M639"/>
    <mergeCell ref="F586:H586"/>
    <mergeCell ref="L586:M586"/>
    <mergeCell ref="F581:H581"/>
    <mergeCell ref="L581:M581"/>
    <mergeCell ref="F582:H582"/>
    <mergeCell ref="L582:M582"/>
    <mergeCell ref="F583:H583"/>
    <mergeCell ref="L583:M583"/>
    <mergeCell ref="F633:H633"/>
    <mergeCell ref="L633:M633"/>
    <mergeCell ref="F634:H634"/>
    <mergeCell ref="L634:M634"/>
    <mergeCell ref="F629:H629"/>
    <mergeCell ref="L629:M629"/>
    <mergeCell ref="F630:H630"/>
    <mergeCell ref="L630:M630"/>
    <mergeCell ref="F631:H631"/>
    <mergeCell ref="L631:M631"/>
    <mergeCell ref="F626:H626"/>
    <mergeCell ref="L626:M626"/>
    <mergeCell ref="F627:H627"/>
    <mergeCell ref="L627:M627"/>
    <mergeCell ref="F601:H601"/>
    <mergeCell ref="L601:M601"/>
    <mergeCell ref="F596:H596"/>
    <mergeCell ref="L596:M596"/>
    <mergeCell ref="F628:H628"/>
    <mergeCell ref="L628:M628"/>
    <mergeCell ref="F690:H690"/>
    <mergeCell ref="L690:M690"/>
    <mergeCell ref="F691:H691"/>
    <mergeCell ref="L691:M691"/>
    <mergeCell ref="F686:H686"/>
    <mergeCell ref="L686:M686"/>
    <mergeCell ref="F687:H687"/>
    <mergeCell ref="L687:M687"/>
    <mergeCell ref="F688:H688"/>
    <mergeCell ref="L688:M688"/>
    <mergeCell ref="F683:H683"/>
    <mergeCell ref="L683:M683"/>
    <mergeCell ref="L20:M20"/>
    <mergeCell ref="A11:F12"/>
    <mergeCell ref="A14:F14"/>
    <mergeCell ref="A15:M15"/>
    <mergeCell ref="F16:H16"/>
    <mergeCell ref="L16:M16"/>
    <mergeCell ref="D17:H17"/>
    <mergeCell ref="J17:M17"/>
    <mergeCell ref="F640:H640"/>
    <mergeCell ref="L640:M640"/>
    <mergeCell ref="F635:H635"/>
    <mergeCell ref="L635:M635"/>
    <mergeCell ref="F636:H636"/>
    <mergeCell ref="L636:M636"/>
    <mergeCell ref="F637:H637"/>
    <mergeCell ref="L637:M637"/>
    <mergeCell ref="F632:H632"/>
    <mergeCell ref="L632:M632"/>
    <mergeCell ref="F653:H653"/>
    <mergeCell ref="L653:M653"/>
    <mergeCell ref="A1:F4"/>
    <mergeCell ref="H2:L2"/>
    <mergeCell ref="H3:L3"/>
    <mergeCell ref="H4:L5"/>
    <mergeCell ref="A5:F7"/>
    <mergeCell ref="H7:L8"/>
    <mergeCell ref="A8:F10"/>
    <mergeCell ref="F21:H21"/>
    <mergeCell ref="L21:M21"/>
    <mergeCell ref="F22:H22"/>
    <mergeCell ref="L22:M22"/>
    <mergeCell ref="F18:H18"/>
    <mergeCell ref="L18:M18"/>
    <mergeCell ref="F19:H19"/>
    <mergeCell ref="L19:M19"/>
    <mergeCell ref="F20:H20"/>
    <mergeCell ref="F689:H689"/>
    <mergeCell ref="L689:M689"/>
    <mergeCell ref="F641:H641"/>
    <mergeCell ref="L641:M641"/>
    <mergeCell ref="F642:H642"/>
    <mergeCell ref="L642:M642"/>
    <mergeCell ref="F643:H643"/>
    <mergeCell ref="L643:M643"/>
    <mergeCell ref="F620:H620"/>
    <mergeCell ref="L620:M620"/>
    <mergeCell ref="F621:H621"/>
    <mergeCell ref="L621:M621"/>
    <mergeCell ref="F622:H622"/>
    <mergeCell ref="L622:M622"/>
    <mergeCell ref="F617:H617"/>
    <mergeCell ref="L617:M617"/>
  </mergeCells>
  <pageMargins left="0.59055118110236204" right="0.49212598425196902" top="0.39370078740157499" bottom="0.39370078740157499" header="0.39370078740157499" footer="0.39370078740157499"/>
  <pageSetup paperSize="9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 xsi:nil="true"/>
    <lcf76f155ced4ddcb4097134ff3c332f xmlns="ef760887-92d3-413b-b11d-236601df688e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6F040C4-B6D5-48C9-9D67-75C40898FE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7F9934-220E-4F68-B23B-AAD0A4697F5B}"/>
</file>

<file path=customXml/itemProps3.xml><?xml version="1.0" encoding="utf-8"?>
<ds:datastoreItem xmlns:ds="http://schemas.openxmlformats.org/officeDocument/2006/customXml" ds:itemID="{5F634B2A-840F-4AE8-80B3-D5473DA9D38B}">
  <ds:schemaRefs>
    <ds:schemaRef ds:uri="http://schemas.microsoft.com/office/2006/metadata/properties"/>
    <ds:schemaRef ds:uri="http://schemas.microsoft.com/office/infopath/2007/PartnerControls"/>
    <ds:schemaRef ds:uri="9d541085-5d45-4682-9af9-cb6ea840742a"/>
    <ds:schemaRef ds:uri="a06c51aa-bc89-44db-8e43-7b469d0bca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Board P&amp;L</vt:lpstr>
      <vt:lpstr>Board P&amp;L Detailed</vt:lpstr>
      <vt:lpstr>Board BS</vt:lpstr>
      <vt:lpstr>P&amp;L Month</vt:lpstr>
      <vt:lpstr>Revenue &amp; Materials</vt:lpstr>
      <vt:lpstr>Balance Sheet</vt:lpstr>
      <vt:lpstr>Working Capital</vt:lpstr>
      <vt:lpstr>Headcount</vt:lpstr>
      <vt:lpstr>Input2</vt:lpstr>
      <vt:lpstr>Table2</vt:lpstr>
      <vt:lpstr>'Balance Sheet'!Print_Area</vt:lpstr>
      <vt:lpstr>'Board BS'!Print_Area</vt:lpstr>
      <vt:lpstr>'Board P&amp;L'!Print_Area</vt:lpstr>
      <vt:lpstr>'Board P&amp;L Detailed'!Print_Area</vt:lpstr>
      <vt:lpstr>'P&amp;L Month'!Print_Area</vt:lpstr>
      <vt:lpstr>'Balance Sheet'!Print_Titles</vt:lpstr>
      <vt:lpstr>'Board P&amp;L Detailed'!Print_Titles</vt:lpstr>
      <vt:lpstr>Input2!Print_Titles</vt:lpstr>
      <vt:lpstr>'P&amp;L Month'!Print_Titles</vt:lpstr>
      <vt:lpstr>'Board P&amp;L Detailed'!PROFIT_AND_LOSS_ACCOUNT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Sangan</dc:creator>
  <cp:lastModifiedBy>Gary Browning</cp:lastModifiedBy>
  <cp:lastPrinted>2019-08-09T12:33:23Z</cp:lastPrinted>
  <dcterms:created xsi:type="dcterms:W3CDTF">2014-06-12T14:09:23Z</dcterms:created>
  <dcterms:modified xsi:type="dcterms:W3CDTF">2023-03-06T11:46:33Z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  <property fmtid="{D5CDD505-2E9C-101B-9397-08002B2CF9AE}" pid="3" name="ContentTypeId">
    <vt:lpwstr>0x010100C9280E48E807ED4AA4BA7BE40CA69573</vt:lpwstr>
  </property>
  <property fmtid="{D5CDD505-2E9C-101B-9397-08002B2CF9AE}" pid="4" name="MediaServiceImageTags">
    <vt:lpwstr/>
  </property>
</Properties>
</file>