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M:\LON\Steel\Trade Remedies Cases\3. Safeguards\UK Steel Submission\Reconsideration July 2021\"/>
    </mc:Choice>
  </mc:AlternateContent>
  <xr:revisionPtr revIDLastSave="0" documentId="13_ncr:1_{CD5DAA66-6B04-4F47-80C2-FCE72AB462EE}" xr6:coauthVersionLast="47" xr6:coauthVersionMax="47" xr10:uidLastSave="{00000000-0000-0000-0000-000000000000}"/>
  <bookViews>
    <workbookView xWindow="-90" yWindow="-16320" windowWidth="29040" windowHeight="15840" xr2:uid="{FB5648D8-A6BE-4D5B-B6A2-80F56B330726}"/>
  </bookViews>
  <sheets>
    <sheet name="1. US deflected imports" sheetId="1" r:id="rId1"/>
    <sheet name="2. UK TRQ data Q1" sheetId="2" r:id="rId2"/>
    <sheet name="3. UK TRQ data Q2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4" i="3" l="1"/>
  <c r="E93" i="3"/>
  <c r="E92" i="3"/>
  <c r="E91" i="3"/>
  <c r="E90" i="3"/>
  <c r="D89" i="3"/>
  <c r="E89" i="3" s="1"/>
  <c r="E88" i="3"/>
  <c r="E87" i="3"/>
  <c r="E86" i="3"/>
  <c r="E85" i="3"/>
  <c r="D84" i="3"/>
  <c r="E84" i="3" s="1"/>
  <c r="E83" i="3"/>
  <c r="E82" i="3"/>
  <c r="E81" i="3"/>
  <c r="E80" i="3"/>
  <c r="E79" i="3"/>
  <c r="E78" i="3"/>
  <c r="D77" i="3"/>
  <c r="E77" i="3" s="1"/>
  <c r="E76" i="3"/>
  <c r="E75" i="3"/>
  <c r="E74" i="3"/>
  <c r="E73" i="3"/>
  <c r="E72" i="3"/>
  <c r="D71" i="3"/>
  <c r="E70" i="3"/>
  <c r="D69" i="3"/>
  <c r="E69" i="3" s="1"/>
  <c r="E68" i="3"/>
  <c r="E67" i="3"/>
  <c r="E66" i="3"/>
  <c r="D65" i="3"/>
  <c r="E65" i="3" s="1"/>
  <c r="E64" i="3"/>
  <c r="E63" i="3"/>
  <c r="E62" i="3"/>
  <c r="E61" i="3"/>
  <c r="D60" i="3"/>
  <c r="E60" i="3" s="1"/>
  <c r="E59" i="3"/>
  <c r="E58" i="3"/>
  <c r="D57" i="3"/>
  <c r="E57" i="3" s="1"/>
  <c r="E56" i="3"/>
  <c r="E55" i="3"/>
  <c r="D54" i="3"/>
  <c r="E54" i="3" s="1"/>
  <c r="E53" i="3"/>
  <c r="E52" i="3"/>
  <c r="D51" i="3"/>
  <c r="E51" i="3" s="1"/>
  <c r="E50" i="3"/>
  <c r="E49" i="3"/>
  <c r="E48" i="3"/>
  <c r="E47" i="3"/>
  <c r="E46" i="3"/>
  <c r="E45" i="3"/>
  <c r="D45" i="3"/>
  <c r="E44" i="3"/>
  <c r="E43" i="3"/>
  <c r="D42" i="3"/>
  <c r="E42" i="3" s="1"/>
  <c r="E41" i="3"/>
  <c r="E40" i="3"/>
  <c r="E39" i="3"/>
  <c r="E38" i="3"/>
  <c r="E37" i="3"/>
  <c r="D36" i="3"/>
  <c r="E36" i="3" s="1"/>
  <c r="E35" i="3"/>
  <c r="E34" i="3"/>
  <c r="E33" i="3"/>
  <c r="D32" i="3"/>
  <c r="E32" i="3" s="1"/>
  <c r="E31" i="3"/>
  <c r="E30" i="3"/>
  <c r="E29" i="3"/>
  <c r="D28" i="3"/>
  <c r="E28" i="3" s="1"/>
  <c r="E27" i="3"/>
  <c r="E26" i="3"/>
  <c r="E25" i="3"/>
  <c r="D24" i="3"/>
  <c r="E24" i="3" s="1"/>
  <c r="E23" i="3"/>
  <c r="E22" i="3"/>
  <c r="E21" i="3"/>
  <c r="D20" i="3"/>
  <c r="E20" i="3" s="1"/>
  <c r="E19" i="3"/>
  <c r="E18" i="3"/>
  <c r="E17" i="3"/>
  <c r="E16" i="3"/>
  <c r="D15" i="3"/>
  <c r="E15" i="3" s="1"/>
  <c r="E14" i="3"/>
  <c r="E13" i="3"/>
  <c r="E12" i="3"/>
  <c r="D11" i="3"/>
  <c r="E11" i="3" s="1"/>
  <c r="E10" i="3"/>
  <c r="E9" i="3"/>
  <c r="E8" i="3"/>
  <c r="E7" i="3"/>
  <c r="D6" i="3"/>
  <c r="E6" i="3" s="1"/>
  <c r="E5" i="3"/>
  <c r="E4" i="3"/>
  <c r="E3" i="3"/>
  <c r="D2" i="3"/>
  <c r="E2" i="3" s="1"/>
  <c r="D95" i="3" l="1"/>
  <c r="E95" i="3" s="1"/>
  <c r="E71" i="3"/>
  <c r="G10" i="1" l="1"/>
  <c r="C36" i="1"/>
  <c r="E17" i="1" l="1"/>
  <c r="F17" i="1" s="1"/>
  <c r="E18" i="1"/>
  <c r="F18" i="1" s="1"/>
  <c r="E19" i="1"/>
  <c r="F19" i="1" s="1"/>
  <c r="E20" i="1"/>
  <c r="E21" i="1"/>
  <c r="F21" i="1" s="1"/>
  <c r="E22" i="1"/>
  <c r="F22" i="1" s="1"/>
  <c r="E16" i="1"/>
  <c r="F16" i="1" s="1"/>
  <c r="E4" i="1"/>
  <c r="F4" i="1" s="1"/>
  <c r="E5" i="1"/>
  <c r="F5" i="1" s="1"/>
  <c r="E6" i="1"/>
  <c r="F6" i="1" s="1"/>
  <c r="E7" i="1"/>
  <c r="F7" i="1" s="1"/>
  <c r="E8" i="1"/>
  <c r="E9" i="1"/>
  <c r="E3" i="1"/>
  <c r="F3" i="1" s="1"/>
  <c r="K9" i="1" l="1"/>
  <c r="N35" i="1" s="1"/>
  <c r="F35" i="1"/>
  <c r="J9" i="1"/>
  <c r="J35" i="1" s="1"/>
  <c r="G33" i="1"/>
  <c r="J20" i="1"/>
  <c r="K33" i="1" s="1"/>
  <c r="K20" i="1"/>
  <c r="O33" i="1" s="1"/>
  <c r="J7" i="1"/>
  <c r="J33" i="1" s="1"/>
  <c r="K7" i="1"/>
  <c r="N33" i="1" s="1"/>
  <c r="F33" i="1"/>
  <c r="J18" i="1"/>
  <c r="K31" i="1" s="1"/>
  <c r="G31" i="1"/>
  <c r="K18" i="1"/>
  <c r="O31" i="1" s="1"/>
  <c r="G30" i="1"/>
  <c r="K17" i="1"/>
  <c r="O30" i="1" s="1"/>
  <c r="J17" i="1"/>
  <c r="K30" i="1" s="1"/>
  <c r="K19" i="1"/>
  <c r="O32" i="1" s="1"/>
  <c r="J19" i="1"/>
  <c r="K32" i="1" s="1"/>
  <c r="G32" i="1"/>
  <c r="K16" i="1"/>
  <c r="O29" i="1" s="1"/>
  <c r="J16" i="1"/>
  <c r="K29" i="1" s="1"/>
  <c r="G29" i="1"/>
  <c r="E23" i="1"/>
  <c r="F9" i="1"/>
  <c r="G34" i="1"/>
  <c r="J21" i="1"/>
  <c r="K34" i="1" s="1"/>
  <c r="K21" i="1"/>
  <c r="O34" i="1" s="1"/>
  <c r="F34" i="1"/>
  <c r="K8" i="1"/>
  <c r="N34" i="1" s="1"/>
  <c r="J8" i="1"/>
  <c r="J34" i="1" s="1"/>
  <c r="J6" i="1"/>
  <c r="J32" i="1" s="1"/>
  <c r="K6" i="1"/>
  <c r="N32" i="1" s="1"/>
  <c r="F32" i="1"/>
  <c r="F31" i="1"/>
  <c r="J5" i="1"/>
  <c r="J31" i="1" s="1"/>
  <c r="K5" i="1"/>
  <c r="N31" i="1" s="1"/>
  <c r="K4" i="1"/>
  <c r="N30" i="1" s="1"/>
  <c r="F30" i="1"/>
  <c r="J4" i="1"/>
  <c r="J30" i="1" s="1"/>
  <c r="K3" i="1"/>
  <c r="N29" i="1" s="1"/>
  <c r="F29" i="1"/>
  <c r="E10" i="1"/>
  <c r="J3" i="1"/>
  <c r="J29" i="1" s="1"/>
  <c r="K22" i="1"/>
  <c r="O35" i="1" s="1"/>
  <c r="G35" i="1"/>
  <c r="J22" i="1"/>
  <c r="K35" i="1" s="1"/>
  <c r="F8" i="1"/>
  <c r="F20" i="1"/>
  <c r="G9" i="1"/>
  <c r="H9" i="1" s="1"/>
  <c r="G17" i="1"/>
  <c r="H17" i="1" s="1"/>
  <c r="G18" i="1"/>
  <c r="H18" i="1" s="1"/>
  <c r="G19" i="1"/>
  <c r="H19" i="1" s="1"/>
  <c r="G20" i="1"/>
  <c r="H20" i="1" s="1"/>
  <c r="G21" i="1"/>
  <c r="H21" i="1" s="1"/>
  <c r="G22" i="1"/>
  <c r="H22" i="1" s="1"/>
  <c r="G16" i="1"/>
  <c r="H16" i="1" s="1"/>
  <c r="G4" i="1"/>
  <c r="H4" i="1" s="1"/>
  <c r="G5" i="1"/>
  <c r="H5" i="1" s="1"/>
  <c r="G6" i="1"/>
  <c r="H6" i="1" s="1"/>
  <c r="G7" i="1"/>
  <c r="H7" i="1" s="1"/>
  <c r="G8" i="1"/>
  <c r="H8" i="1" s="1"/>
  <c r="G3" i="1"/>
  <c r="H3" i="1" s="1"/>
  <c r="C37" i="1" l="1"/>
  <c r="J10" i="1"/>
  <c r="K10" i="1"/>
  <c r="J23" i="1"/>
  <c r="K23" i="1"/>
</calcChain>
</file>

<file path=xl/sharedStrings.xml><?xml version="1.0" encoding="utf-8"?>
<sst xmlns="http://schemas.openxmlformats.org/spreadsheetml/2006/main" count="295" uniqueCount="72">
  <si>
    <t>US imports excluding Argentina, Brazil, Australia, Canada, Mexico and South Korea</t>
  </si>
  <si>
    <t>US imports excluding UK, Argentina, Brazil, Australia, Canada, Mexico and South Korea</t>
  </si>
  <si>
    <t>UK imports</t>
  </si>
  <si>
    <t>7. Plates</t>
  </si>
  <si>
    <t>12. Merchant Bars and Light Sections</t>
  </si>
  <si>
    <t>16. Wire Rod</t>
  </si>
  <si>
    <t>17. Angles, Shapes and Sections</t>
  </si>
  <si>
    <t>27. Cold Finished Bars</t>
  </si>
  <si>
    <t>28. Wire</t>
  </si>
  <si>
    <t>Diff 17/20</t>
  </si>
  <si>
    <t>% change 17/20</t>
  </si>
  <si>
    <t>Diff 17/19</t>
  </si>
  <si>
    <t>% change 17/19</t>
  </si>
  <si>
    <t>excl UK</t>
  </si>
  <si>
    <t>Max increase to UK imports due to trade diversion from US</t>
  </si>
  <si>
    <t>incl UK</t>
  </si>
  <si>
    <t>Increase to UK imports based on 20% of diverted US trade</t>
  </si>
  <si>
    <t>20% scenario</t>
  </si>
  <si>
    <t>50% scenario</t>
  </si>
  <si>
    <t>Increase to UK imports based on 50% of diverted US trade</t>
  </si>
  <si>
    <t>6. Tin Mill</t>
  </si>
  <si>
    <t>Total</t>
  </si>
  <si>
    <t>Source: Import data from ISSB</t>
  </si>
  <si>
    <t>Row Labels</t>
  </si>
  <si>
    <t>Initial Quota</t>
  </si>
  <si>
    <t>Quota Consumed</t>
  </si>
  <si>
    <t>Portion of Quota Consumed</t>
  </si>
  <si>
    <t>01 - HRC</t>
  </si>
  <si>
    <t>Turkey (TR)</t>
  </si>
  <si>
    <t>02 - CR</t>
  </si>
  <si>
    <t>South Korea (KR)</t>
  </si>
  <si>
    <t>04A - MCS</t>
  </si>
  <si>
    <t>04B - MCS</t>
  </si>
  <si>
    <t>China (CN)</t>
  </si>
  <si>
    <t>05 - OCS</t>
  </si>
  <si>
    <t>06 - Tinplate</t>
  </si>
  <si>
    <t>07 - Quarto Plates</t>
  </si>
  <si>
    <t>Ukraine (UA)</t>
  </si>
  <si>
    <t>12 - Merchant Bars and Light Sections</t>
  </si>
  <si>
    <t>13 - Rebars</t>
  </si>
  <si>
    <t>Belarus (BY)</t>
  </si>
  <si>
    <t>14 - Stainless Bars and Light Sections</t>
  </si>
  <si>
    <t>15 - Stainless Wire Rod</t>
  </si>
  <si>
    <t>Taiwan (TW)</t>
  </si>
  <si>
    <t>United States (US)</t>
  </si>
  <si>
    <t>16 - Wire rod</t>
  </si>
  <si>
    <t>17 - Angles etc</t>
  </si>
  <si>
    <t>19 - Railway Material</t>
  </si>
  <si>
    <t>20 - Gas Pipes</t>
  </si>
  <si>
    <t>India (IN)</t>
  </si>
  <si>
    <t>21- Hollow Sections</t>
  </si>
  <si>
    <t>25A - Large Welded Tubes - Large Projects</t>
  </si>
  <si>
    <t>25B - Large Welded Tubes</t>
  </si>
  <si>
    <t>Japan (JP)</t>
  </si>
  <si>
    <t>26 - Other Welded Tubes</t>
  </si>
  <si>
    <t>Norway (NO)</t>
  </si>
  <si>
    <t>United Arab Emirates (AE)</t>
  </si>
  <si>
    <t>27 - Cold Finished Bars</t>
  </si>
  <si>
    <t>Russia (RU)</t>
  </si>
  <si>
    <t>28 - Non Alloy Wire</t>
  </si>
  <si>
    <t>Thailand (TH)</t>
  </si>
  <si>
    <t>Grand Total</t>
  </si>
  <si>
    <t>Total Quota (Initial)</t>
  </si>
  <si>
    <t>Total Quota (Including carry over)</t>
  </si>
  <si>
    <t>Portion of Quota Consumed 29.06</t>
  </si>
  <si>
    <t>Residual Quota</t>
  </si>
  <si>
    <t>Residual Quota Consumed</t>
  </si>
  <si>
    <t>Other Countries</t>
  </si>
  <si>
    <t>European Union (EU)</t>
  </si>
  <si>
    <t>European Union</t>
  </si>
  <si>
    <t>EuropeUnion</t>
  </si>
  <si>
    <t>Total Quota (Incl carry over)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</si>
</sst>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5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33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 style="thin">
        <color theme="4" tint="0.39991454817346722"/>
      </top>
      <bottom/>
      <diagonal/>
    </border>
    <border>
      <left/>
      <right/>
      <top/>
      <bottom style="thin">
        <color theme="4" tint="0.39994506668294322"/>
      </bottom>
      <diagonal/>
    </border>
    <border>
      <left/>
      <right/>
      <top style="thin">
        <color theme="4" tint="0.39994506668294322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3" fontId="0" fillId="0" borderId="0" xfId="0" applyNumberFormat="1"/>
    <xf numFmtId="9" fontId="0" fillId="0" borderId="0" xfId="0" applyNumberFormat="1"/>
    <xf numFmtId="0" fontId="1" fillId="0" borderId="0" xfId="0" applyFont="1"/>
    <xf numFmtId="3" fontId="0" fillId="0" borderId="0" xfId="0" applyNumberFormat="1" applyFill="1"/>
    <xf numFmtId="0" fontId="1" fillId="0" borderId="0" xfId="0" applyFont="1" applyAlignment="1">
      <alignment horizontal="center" wrapText="1"/>
    </xf>
    <xf numFmtId="0" fontId="1" fillId="2" borderId="1" xfId="0" applyFont="1" applyFill="1" applyBorder="1"/>
    <xf numFmtId="3" fontId="1" fillId="2" borderId="1" xfId="0" applyNumberFormat="1" applyFont="1" applyFill="1" applyBorder="1"/>
    <xf numFmtId="9" fontId="1" fillId="2" borderId="1" xfId="0" applyNumberFormat="1" applyFont="1" applyFill="1" applyBorder="1"/>
    <xf numFmtId="0" fontId="1" fillId="0" borderId="1" xfId="0" applyFont="1" applyBorder="1" applyAlignment="1">
      <alignment horizontal="left"/>
    </xf>
    <xf numFmtId="3" fontId="1" fillId="0" borderId="1" xfId="0" applyNumberFormat="1" applyFont="1" applyBorder="1"/>
    <xf numFmtId="9" fontId="1" fillId="0" borderId="1" xfId="0" applyNumberFormat="1" applyFont="1" applyBorder="1"/>
    <xf numFmtId="0" fontId="0" fillId="0" borderId="0" xfId="0" applyAlignment="1">
      <alignment horizontal="left" indent="1"/>
    </xf>
    <xf numFmtId="0" fontId="1" fillId="2" borderId="2" xfId="0" applyFont="1" applyFill="1" applyBorder="1" applyAlignment="1">
      <alignment horizontal="left"/>
    </xf>
    <xf numFmtId="3" fontId="1" fillId="2" borderId="2" xfId="0" applyNumberFormat="1" applyFont="1" applyFill="1" applyBorder="1"/>
    <xf numFmtId="9" fontId="1" fillId="2" borderId="2" xfId="0" applyNumberFormat="1" applyFont="1" applyFill="1" applyBorder="1"/>
    <xf numFmtId="0" fontId="1" fillId="2" borderId="1" xfId="0" applyFont="1" applyFill="1" applyBorder="1" applyAlignment="1">
      <alignment vertical="center"/>
    </xf>
    <xf numFmtId="3" fontId="1" fillId="2" borderId="1" xfId="0" applyNumberFormat="1" applyFont="1" applyFill="1" applyBorder="1" applyAlignment="1">
      <alignment vertical="center" wrapText="1"/>
    </xf>
    <xf numFmtId="9" fontId="1" fillId="2" borderId="1" xfId="0" applyNumberFormat="1" applyFont="1" applyFill="1" applyBorder="1" applyAlignment="1">
      <alignment vertical="center" wrapText="1"/>
    </xf>
    <xf numFmtId="3" fontId="1" fillId="2" borderId="0" xfId="0" applyNumberFormat="1" applyFont="1" applyFill="1" applyAlignment="1">
      <alignment vertical="center" wrapText="1"/>
    </xf>
    <xf numFmtId="9" fontId="0" fillId="0" borderId="1" xfId="0" applyNumberFormat="1" applyBorder="1"/>
    <xf numFmtId="3" fontId="0" fillId="0" borderId="3" xfId="0" applyNumberFormat="1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0" fillId="3" borderId="0" xfId="0" applyFill="1" applyAlignment="1">
      <alignment horizontal="left" indent="1"/>
    </xf>
    <xf numFmtId="3" fontId="0" fillId="3" borderId="0" xfId="0" applyNumberFormat="1" applyFill="1"/>
    <xf numFmtId="9" fontId="0" fillId="3" borderId="1" xfId="0" applyNumberFormat="1" applyFill="1" applyBorder="1"/>
    <xf numFmtId="3" fontId="0" fillId="0" borderId="4" xfId="0" applyNumberFormat="1" applyBorder="1" applyAlignment="1">
      <alignment horizontal="center" vertical="center"/>
    </xf>
    <xf numFmtId="3" fontId="0" fillId="0" borderId="5" xfId="0" applyNumberFormat="1" applyBorder="1" applyAlignment="1">
      <alignment horizontal="center" vertical="center"/>
    </xf>
    <xf numFmtId="0" fontId="0" fillId="4" borderId="0" xfId="0" applyFill="1" applyAlignment="1">
      <alignment horizontal="left" indent="1"/>
    </xf>
    <xf numFmtId="3" fontId="0" fillId="4" borderId="0" xfId="0" applyNumberFormat="1" applyFill="1"/>
    <xf numFmtId="9" fontId="0" fillId="4" borderId="1" xfId="0" applyNumberFormat="1" applyFill="1" applyBorder="1"/>
    <xf numFmtId="3" fontId="0" fillId="3" borderId="5" xfId="0" applyNumberFormat="1" applyFill="1" applyBorder="1" applyAlignment="1">
      <alignment horizontal="center" vertical="center"/>
    </xf>
    <xf numFmtId="3" fontId="0" fillId="3" borderId="4" xfId="0" applyNumberFormat="1" applyFill="1" applyBorder="1" applyAlignment="1">
      <alignment horizontal="center" vertical="center"/>
    </xf>
    <xf numFmtId="0" fontId="0" fillId="0" borderId="0" xfId="0" applyAlignment="1">
      <alignment horizontal="left" wrapText="1" indent="1"/>
    </xf>
    <xf numFmtId="9" fontId="0" fillId="4" borderId="0" xfId="0" applyNumberFormat="1" applyFill="1"/>
    <xf numFmtId="0" fontId="0" fillId="4" borderId="0" xfId="0" applyFill="1" applyAlignment="1">
      <alignment horizontal="left" wrapText="1" indent="1"/>
    </xf>
    <xf numFmtId="0" fontId="0" fillId="5" borderId="0" xfId="0" applyFill="1" applyAlignment="1">
      <alignment horizontal="left" indent="1"/>
    </xf>
    <xf numFmtId="3" fontId="0" fillId="5" borderId="0" xfId="0" applyNumberFormat="1" applyFill="1"/>
    <xf numFmtId="9" fontId="0" fillId="5" borderId="0" xfId="0" applyNumberFormat="1" applyFill="1"/>
    <xf numFmtId="0" fontId="0" fillId="5" borderId="0" xfId="0" applyFill="1" applyAlignment="1">
      <alignment horizontal="left" wrapText="1" indent="1"/>
    </xf>
    <xf numFmtId="3" fontId="0" fillId="0" borderId="1" xfId="0" applyNumberFormat="1" applyFont="1" applyBorder="1"/>
    <xf numFmtId="9" fontId="0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3300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722507-150B-4D36-B0A7-494F8E0D45EA}">
  <dimension ref="A1:O39"/>
  <sheetViews>
    <sheetView tabSelected="1" workbookViewId="0">
      <selection activeCell="O8" sqref="O8"/>
    </sheetView>
  </sheetViews>
  <sheetFormatPr defaultRowHeight="14.5" x14ac:dyDescent="0.35"/>
  <cols>
    <col min="1" max="1" width="31.36328125" customWidth="1"/>
    <col min="5" max="5" width="9.7265625" customWidth="1"/>
    <col min="6" max="6" width="14" bestFit="1" customWidth="1"/>
    <col min="7" max="7" width="12.81640625" customWidth="1"/>
    <col min="8" max="8" width="13.6328125" customWidth="1"/>
    <col min="10" max="10" width="12.36328125" customWidth="1"/>
    <col min="11" max="11" width="14.453125" customWidth="1"/>
    <col min="12" max="12" width="10.36328125" customWidth="1"/>
    <col min="14" max="14" width="11.90625" customWidth="1"/>
    <col min="15" max="15" width="13.90625" customWidth="1"/>
    <col min="17" max="17" width="13.7265625" customWidth="1"/>
    <col min="20" max="20" width="13.36328125" customWidth="1"/>
  </cols>
  <sheetData>
    <row r="1" spans="1:15" x14ac:dyDescent="0.35">
      <c r="A1" s="3" t="s">
        <v>0</v>
      </c>
    </row>
    <row r="2" spans="1:15" x14ac:dyDescent="0.35">
      <c r="B2">
        <v>2017</v>
      </c>
      <c r="C2">
        <v>2019</v>
      </c>
      <c r="D2">
        <v>2020</v>
      </c>
      <c r="E2" t="s">
        <v>11</v>
      </c>
      <c r="F2" t="s">
        <v>12</v>
      </c>
      <c r="G2" t="s">
        <v>9</v>
      </c>
      <c r="H2" t="s">
        <v>10</v>
      </c>
      <c r="J2" t="s">
        <v>17</v>
      </c>
      <c r="K2" t="s">
        <v>18</v>
      </c>
    </row>
    <row r="3" spans="1:15" x14ac:dyDescent="0.35">
      <c r="A3" t="s">
        <v>20</v>
      </c>
      <c r="B3" s="1">
        <v>1202875</v>
      </c>
      <c r="C3" s="1">
        <v>912598</v>
      </c>
      <c r="D3" s="1">
        <v>956841</v>
      </c>
      <c r="E3" s="1">
        <f>C3-B3</f>
        <v>-290277</v>
      </c>
      <c r="F3" s="2">
        <f>E3/B3</f>
        <v>-0.24131933908344591</v>
      </c>
      <c r="G3" s="1">
        <f>D3-B3</f>
        <v>-246034</v>
      </c>
      <c r="H3" s="2">
        <f>G3/B3</f>
        <v>-0.20453829367141224</v>
      </c>
      <c r="J3" s="1">
        <f>-E3*0.2</f>
        <v>58055.4</v>
      </c>
      <c r="K3" s="1">
        <f>-E3*0.5</f>
        <v>145138.5</v>
      </c>
    </row>
    <row r="4" spans="1:15" x14ac:dyDescent="0.35">
      <c r="A4" t="s">
        <v>3</v>
      </c>
      <c r="B4" s="1">
        <v>268320</v>
      </c>
      <c r="C4" s="1">
        <v>184962</v>
      </c>
      <c r="D4" s="1">
        <v>79927</v>
      </c>
      <c r="E4" s="1">
        <f t="shared" ref="E4:E9" si="0">C4-B4</f>
        <v>-83358</v>
      </c>
      <c r="F4" s="2">
        <f t="shared" ref="F4:F9" si="1">E4/B4</f>
        <v>-0.31066636851520574</v>
      </c>
      <c r="G4" s="1">
        <f t="shared" ref="G4:G9" si="2">D4-B4</f>
        <v>-188393</v>
      </c>
      <c r="H4" s="2">
        <f t="shared" ref="H4:H9" si="3">G4/B4</f>
        <v>-0.70212060226595108</v>
      </c>
      <c r="J4" s="1">
        <f t="shared" ref="J4:J10" si="4">-E4*0.2</f>
        <v>16671.600000000002</v>
      </c>
      <c r="K4" s="1">
        <f t="shared" ref="K4:K10" si="5">-E4*0.5</f>
        <v>41679</v>
      </c>
    </row>
    <row r="5" spans="1:15" x14ac:dyDescent="0.35">
      <c r="A5" t="s">
        <v>4</v>
      </c>
      <c r="B5" s="1">
        <v>563303</v>
      </c>
      <c r="C5" s="1">
        <v>301897</v>
      </c>
      <c r="D5" s="1">
        <v>179232</v>
      </c>
      <c r="E5" s="1">
        <f t="shared" si="0"/>
        <v>-261406</v>
      </c>
      <c r="F5" s="2">
        <f t="shared" si="1"/>
        <v>-0.46405930733548373</v>
      </c>
      <c r="G5" s="1">
        <f t="shared" si="2"/>
        <v>-384071</v>
      </c>
      <c r="H5" s="2">
        <f t="shared" si="3"/>
        <v>-0.68181955359726476</v>
      </c>
      <c r="J5" s="1">
        <f t="shared" si="4"/>
        <v>52281.200000000004</v>
      </c>
      <c r="K5" s="1">
        <f t="shared" si="5"/>
        <v>130703</v>
      </c>
    </row>
    <row r="6" spans="1:15" x14ac:dyDescent="0.35">
      <c r="A6" t="s">
        <v>5</v>
      </c>
      <c r="B6" s="1">
        <v>1133693</v>
      </c>
      <c r="C6" s="1">
        <v>692452</v>
      </c>
      <c r="D6" s="1">
        <v>338247</v>
      </c>
      <c r="E6" s="1">
        <f t="shared" si="0"/>
        <v>-441241</v>
      </c>
      <c r="F6" s="2">
        <f t="shared" si="1"/>
        <v>-0.38920677820185889</v>
      </c>
      <c r="G6" s="1">
        <f t="shared" si="2"/>
        <v>-795446</v>
      </c>
      <c r="H6" s="2">
        <f t="shared" si="3"/>
        <v>-0.70164144966935493</v>
      </c>
      <c r="J6" s="1">
        <f t="shared" si="4"/>
        <v>88248.200000000012</v>
      </c>
      <c r="K6" s="1">
        <f t="shared" si="5"/>
        <v>220620.5</v>
      </c>
    </row>
    <row r="7" spans="1:15" x14ac:dyDescent="0.35">
      <c r="A7" t="s">
        <v>6</v>
      </c>
      <c r="B7" s="1">
        <v>307604</v>
      </c>
      <c r="C7" s="1">
        <v>164163</v>
      </c>
      <c r="D7" s="1">
        <v>47882</v>
      </c>
      <c r="E7" s="1">
        <f t="shared" si="0"/>
        <v>-143441</v>
      </c>
      <c r="F7" s="2">
        <f t="shared" si="1"/>
        <v>-0.46631708300282182</v>
      </c>
      <c r="G7" s="1">
        <f t="shared" si="2"/>
        <v>-259722</v>
      </c>
      <c r="H7" s="2">
        <f t="shared" si="3"/>
        <v>-0.84433882524284465</v>
      </c>
      <c r="J7" s="1">
        <f t="shared" si="4"/>
        <v>28688.2</v>
      </c>
      <c r="K7" s="1">
        <f t="shared" si="5"/>
        <v>71720.5</v>
      </c>
    </row>
    <row r="8" spans="1:15" x14ac:dyDescent="0.35">
      <c r="A8" t="s">
        <v>7</v>
      </c>
      <c r="B8" s="1">
        <v>152911</v>
      </c>
      <c r="C8" s="1">
        <v>137178</v>
      </c>
      <c r="D8" s="1">
        <v>93636</v>
      </c>
      <c r="E8" s="1">
        <f t="shared" si="0"/>
        <v>-15733</v>
      </c>
      <c r="F8" s="2">
        <f t="shared" si="1"/>
        <v>-0.10288991635657344</v>
      </c>
      <c r="G8" s="1">
        <f t="shared" si="2"/>
        <v>-59275</v>
      </c>
      <c r="H8" s="2">
        <f t="shared" si="3"/>
        <v>-0.3876437927945014</v>
      </c>
      <c r="J8" s="1">
        <f t="shared" si="4"/>
        <v>3146.6000000000004</v>
      </c>
      <c r="K8" s="1">
        <f t="shared" si="5"/>
        <v>7866.5</v>
      </c>
    </row>
    <row r="9" spans="1:15" x14ac:dyDescent="0.35">
      <c r="A9" t="s">
        <v>8</v>
      </c>
      <c r="B9" s="1">
        <v>216674</v>
      </c>
      <c r="C9" s="1">
        <v>167640</v>
      </c>
      <c r="D9" s="1">
        <v>124658</v>
      </c>
      <c r="E9" s="1">
        <f t="shared" si="0"/>
        <v>-49034</v>
      </c>
      <c r="F9" s="2">
        <f t="shared" si="1"/>
        <v>-0.22630310974090107</v>
      </c>
      <c r="G9" s="1">
        <f t="shared" si="2"/>
        <v>-92016</v>
      </c>
      <c r="H9" s="2">
        <f t="shared" si="3"/>
        <v>-0.42467485715868081</v>
      </c>
      <c r="J9" s="1">
        <f t="shared" si="4"/>
        <v>9806.8000000000011</v>
      </c>
      <c r="K9" s="1">
        <f t="shared" si="5"/>
        <v>24517</v>
      </c>
    </row>
    <row r="10" spans="1:15" x14ac:dyDescent="0.35">
      <c r="A10" t="s">
        <v>21</v>
      </c>
      <c r="B10" s="1"/>
      <c r="C10" s="1"/>
      <c r="D10" s="1"/>
      <c r="E10" s="1">
        <f>SUM(E3:E9)</f>
        <v>-1284490</v>
      </c>
      <c r="F10" s="1"/>
      <c r="G10" s="1">
        <f>SUM(G3:G9)</f>
        <v>-2024957</v>
      </c>
      <c r="J10" s="1">
        <f t="shared" si="4"/>
        <v>256898</v>
      </c>
      <c r="K10" s="1">
        <f t="shared" si="5"/>
        <v>642245</v>
      </c>
      <c r="M10" s="1"/>
      <c r="N10" s="1"/>
      <c r="O10" s="1"/>
    </row>
    <row r="11" spans="1:15" x14ac:dyDescent="0.35">
      <c r="B11" s="1"/>
      <c r="C11" s="1"/>
      <c r="D11" s="1"/>
      <c r="E11" s="1"/>
      <c r="F11" s="1"/>
      <c r="M11" s="1"/>
      <c r="N11" s="1"/>
      <c r="O11" s="1"/>
    </row>
    <row r="12" spans="1:15" ht="14.5" customHeight="1" x14ac:dyDescent="0.35">
      <c r="M12" s="1"/>
      <c r="N12" s="1"/>
      <c r="O12" s="1"/>
    </row>
    <row r="13" spans="1:15" x14ac:dyDescent="0.35">
      <c r="M13" s="1"/>
      <c r="N13" s="1"/>
      <c r="O13" s="1"/>
    </row>
    <row r="14" spans="1:15" x14ac:dyDescent="0.35">
      <c r="A14" s="3" t="s">
        <v>1</v>
      </c>
    </row>
    <row r="15" spans="1:15" x14ac:dyDescent="0.35">
      <c r="B15">
        <v>2017</v>
      </c>
      <c r="C15">
        <v>2019</v>
      </c>
      <c r="D15">
        <v>2020</v>
      </c>
      <c r="E15" t="s">
        <v>11</v>
      </c>
      <c r="F15" t="s">
        <v>12</v>
      </c>
      <c r="G15" t="s">
        <v>9</v>
      </c>
      <c r="H15" t="s">
        <v>10</v>
      </c>
      <c r="J15" t="s">
        <v>17</v>
      </c>
      <c r="K15" t="s">
        <v>18</v>
      </c>
    </row>
    <row r="16" spans="1:15" x14ac:dyDescent="0.35">
      <c r="A16" t="s">
        <v>20</v>
      </c>
      <c r="B16" s="1">
        <v>1175225</v>
      </c>
      <c r="C16" s="1">
        <v>888971</v>
      </c>
      <c r="D16" s="1">
        <v>929452</v>
      </c>
      <c r="E16" s="1">
        <f>C16-B16</f>
        <v>-286254</v>
      </c>
      <c r="F16" s="2">
        <f>E16/B16</f>
        <v>-0.24357378374353847</v>
      </c>
      <c r="G16" s="1">
        <f>D16-B16</f>
        <v>-245773</v>
      </c>
      <c r="H16" s="2">
        <f>G16/B16</f>
        <v>-0.20912846476206684</v>
      </c>
      <c r="J16" s="1">
        <f>-E16*0.2</f>
        <v>57250.8</v>
      </c>
      <c r="K16" s="1">
        <f>-E16*0.5</f>
        <v>143127</v>
      </c>
    </row>
    <row r="17" spans="1:15" x14ac:dyDescent="0.35">
      <c r="A17" t="s">
        <v>3</v>
      </c>
      <c r="B17" s="1">
        <v>265613</v>
      </c>
      <c r="C17" s="1">
        <v>184675</v>
      </c>
      <c r="D17" s="1">
        <v>79798</v>
      </c>
      <c r="E17" s="1">
        <f t="shared" ref="E17:E22" si="6">C17-B17</f>
        <v>-80938</v>
      </c>
      <c r="F17" s="2">
        <f t="shared" ref="F17:F22" si="7">E17/B17</f>
        <v>-0.30472153094916288</v>
      </c>
      <c r="G17" s="1">
        <f t="shared" ref="G17:G22" si="8">D17-B17</f>
        <v>-185815</v>
      </c>
      <c r="H17" s="2">
        <f t="shared" ref="H17:H22" si="9">G17/B17</f>
        <v>-0.69957042765226096</v>
      </c>
      <c r="J17" s="1">
        <f t="shared" ref="J17:J23" si="10">-E17*0.2</f>
        <v>16187.6</v>
      </c>
      <c r="K17" s="1">
        <f t="shared" ref="K17:K23" si="11">-E17*0.5</f>
        <v>40469</v>
      </c>
    </row>
    <row r="18" spans="1:15" x14ac:dyDescent="0.35">
      <c r="A18" t="s">
        <v>4</v>
      </c>
      <c r="B18" s="1">
        <v>505989</v>
      </c>
      <c r="C18" s="1">
        <v>272885</v>
      </c>
      <c r="D18" s="1">
        <v>161148</v>
      </c>
      <c r="E18" s="1">
        <f t="shared" si="6"/>
        <v>-233104</v>
      </c>
      <c r="F18" s="2">
        <f t="shared" si="7"/>
        <v>-0.46068985689412223</v>
      </c>
      <c r="G18" s="1">
        <f t="shared" si="8"/>
        <v>-344841</v>
      </c>
      <c r="H18" s="2">
        <f t="shared" si="9"/>
        <v>-0.68151876819456547</v>
      </c>
      <c r="J18" s="1">
        <f t="shared" si="10"/>
        <v>46620.800000000003</v>
      </c>
      <c r="K18" s="1">
        <f t="shared" si="11"/>
        <v>116552</v>
      </c>
    </row>
    <row r="19" spans="1:15" x14ac:dyDescent="0.35">
      <c r="A19" t="s">
        <v>5</v>
      </c>
      <c r="B19" s="1">
        <v>1093287</v>
      </c>
      <c r="C19" s="1">
        <v>678011</v>
      </c>
      <c r="D19" s="1">
        <v>333879</v>
      </c>
      <c r="E19" s="1">
        <f t="shared" si="6"/>
        <v>-415276</v>
      </c>
      <c r="F19" s="2">
        <f t="shared" si="7"/>
        <v>-0.37984170670647321</v>
      </c>
      <c r="G19" s="1">
        <f t="shared" si="8"/>
        <v>-759408</v>
      </c>
      <c r="H19" s="2">
        <f t="shared" si="9"/>
        <v>-0.69460992401812149</v>
      </c>
      <c r="J19" s="1">
        <f t="shared" si="10"/>
        <v>83055.200000000012</v>
      </c>
      <c r="K19" s="1">
        <f t="shared" si="11"/>
        <v>207638</v>
      </c>
    </row>
    <row r="20" spans="1:15" x14ac:dyDescent="0.35">
      <c r="A20" t="s">
        <v>6</v>
      </c>
      <c r="B20" s="1">
        <v>275486</v>
      </c>
      <c r="C20" s="1">
        <v>163434</v>
      </c>
      <c r="D20" s="1">
        <v>47473</v>
      </c>
      <c r="E20" s="1">
        <f t="shared" si="6"/>
        <v>-112052</v>
      </c>
      <c r="F20" s="2">
        <f t="shared" si="7"/>
        <v>-0.40674299238436801</v>
      </c>
      <c r="G20" s="1">
        <f t="shared" si="8"/>
        <v>-228013</v>
      </c>
      <c r="H20" s="2">
        <f t="shared" si="9"/>
        <v>-0.82767545356206851</v>
      </c>
      <c r="J20" s="1">
        <f t="shared" si="10"/>
        <v>22410.400000000001</v>
      </c>
      <c r="K20" s="1">
        <f t="shared" si="11"/>
        <v>56026</v>
      </c>
    </row>
    <row r="21" spans="1:15" x14ac:dyDescent="0.35">
      <c r="A21" t="s">
        <v>7</v>
      </c>
      <c r="B21" s="1">
        <v>141520</v>
      </c>
      <c r="C21" s="1">
        <v>132098</v>
      </c>
      <c r="D21" s="1">
        <v>89612</v>
      </c>
      <c r="E21" s="1">
        <f t="shared" si="6"/>
        <v>-9422</v>
      </c>
      <c r="F21" s="2">
        <f t="shared" si="7"/>
        <v>-6.6577162238552853E-2</v>
      </c>
      <c r="G21" s="1">
        <f t="shared" si="8"/>
        <v>-51908</v>
      </c>
      <c r="H21" s="2">
        <f t="shared" si="9"/>
        <v>-0.36678914641040133</v>
      </c>
      <c r="J21" s="1">
        <f t="shared" si="10"/>
        <v>1884.4</v>
      </c>
      <c r="K21" s="1">
        <f t="shared" si="11"/>
        <v>4711</v>
      </c>
    </row>
    <row r="22" spans="1:15" x14ac:dyDescent="0.35">
      <c r="A22" t="s">
        <v>8</v>
      </c>
      <c r="B22" s="1">
        <v>214748</v>
      </c>
      <c r="C22" s="1">
        <v>166541</v>
      </c>
      <c r="D22" s="1">
        <v>123688</v>
      </c>
      <c r="E22" s="1">
        <f t="shared" si="6"/>
        <v>-48207</v>
      </c>
      <c r="F22" s="2">
        <f t="shared" si="7"/>
        <v>-0.22448171810680426</v>
      </c>
      <c r="G22" s="1">
        <f t="shared" si="8"/>
        <v>-91060</v>
      </c>
      <c r="H22" s="2">
        <f t="shared" si="9"/>
        <v>-0.42403188853912493</v>
      </c>
      <c r="J22" s="1">
        <f t="shared" si="10"/>
        <v>9641.4</v>
      </c>
      <c r="K22" s="1">
        <f t="shared" si="11"/>
        <v>24103.5</v>
      </c>
    </row>
    <row r="23" spans="1:15" x14ac:dyDescent="0.35">
      <c r="A23" t="s">
        <v>21</v>
      </c>
      <c r="E23" s="1">
        <f>SUM(E16:E22)</f>
        <v>-1185253</v>
      </c>
      <c r="J23" s="1">
        <f t="shared" si="10"/>
        <v>237050.6</v>
      </c>
      <c r="K23" s="1">
        <f t="shared" si="11"/>
        <v>592626.5</v>
      </c>
    </row>
    <row r="27" spans="1:15" ht="28.5" customHeight="1" x14ac:dyDescent="0.35">
      <c r="A27" s="3" t="s">
        <v>2</v>
      </c>
      <c r="E27" s="3"/>
      <c r="F27" s="5" t="s">
        <v>14</v>
      </c>
      <c r="G27" s="5"/>
      <c r="J27" s="5" t="s">
        <v>16</v>
      </c>
      <c r="K27" s="5"/>
      <c r="N27" s="5" t="s">
        <v>19</v>
      </c>
      <c r="O27" s="5"/>
    </row>
    <row r="28" spans="1:15" x14ac:dyDescent="0.35">
      <c r="B28">
        <v>2017</v>
      </c>
      <c r="C28">
        <v>2019</v>
      </c>
      <c r="D28">
        <v>2020</v>
      </c>
      <c r="F28" t="s">
        <v>15</v>
      </c>
      <c r="G28" t="s">
        <v>13</v>
      </c>
      <c r="J28" t="s">
        <v>15</v>
      </c>
      <c r="K28" t="s">
        <v>13</v>
      </c>
      <c r="N28" t="s">
        <v>15</v>
      </c>
      <c r="O28" t="s">
        <v>13</v>
      </c>
    </row>
    <row r="29" spans="1:15" x14ac:dyDescent="0.35">
      <c r="A29" t="s">
        <v>20</v>
      </c>
      <c r="B29" s="1">
        <v>136934</v>
      </c>
      <c r="C29" s="1">
        <v>66511</v>
      </c>
      <c r="D29" s="1">
        <v>58756</v>
      </c>
      <c r="E29" s="2"/>
      <c r="F29" s="2">
        <f>-E3/C29</f>
        <v>4.3643457473199918</v>
      </c>
      <c r="G29" s="2">
        <f>-E16/C29</f>
        <v>4.3038595119604279</v>
      </c>
      <c r="J29" s="2">
        <f>J3/C29</f>
        <v>0.87286914946399841</v>
      </c>
      <c r="K29" s="2">
        <f>J16/C29</f>
        <v>0.86077190239208556</v>
      </c>
      <c r="N29" s="2">
        <f>K3/C29</f>
        <v>2.1821728736599959</v>
      </c>
      <c r="O29" s="2">
        <f>K16/C29</f>
        <v>2.151929755980214</v>
      </c>
    </row>
    <row r="30" spans="1:15" x14ac:dyDescent="0.35">
      <c r="A30" t="s">
        <v>3</v>
      </c>
      <c r="B30" s="4">
        <v>330582</v>
      </c>
      <c r="C30" s="4">
        <v>339788</v>
      </c>
      <c r="D30" s="4">
        <v>275143</v>
      </c>
      <c r="E30" s="2"/>
      <c r="F30" s="2">
        <f t="shared" ref="F30:F35" si="12">-E4/C30</f>
        <v>0.24532355468704015</v>
      </c>
      <c r="G30" s="2">
        <f t="shared" ref="G30:G35" si="13">-E17/C30</f>
        <v>0.23820146679694398</v>
      </c>
      <c r="J30" s="2">
        <f t="shared" ref="J30:J35" si="14">J4/C30</f>
        <v>4.9064710937408038E-2</v>
      </c>
      <c r="K30" s="2">
        <f t="shared" ref="K30:K35" si="15">J17/C30</f>
        <v>4.7640293359388797E-2</v>
      </c>
      <c r="N30" s="2">
        <f t="shared" ref="N30:N35" si="16">K4/C30</f>
        <v>0.12266177734352007</v>
      </c>
      <c r="O30" s="2">
        <f t="shared" ref="O30:O35" si="17">K17/C30</f>
        <v>0.11910073339847199</v>
      </c>
    </row>
    <row r="31" spans="1:15" x14ac:dyDescent="0.35">
      <c r="A31" t="s">
        <v>4</v>
      </c>
      <c r="B31" s="4">
        <v>331828</v>
      </c>
      <c r="C31" s="4">
        <v>274596</v>
      </c>
      <c r="D31" s="4">
        <v>183565</v>
      </c>
      <c r="E31" s="2"/>
      <c r="F31" s="2">
        <f t="shared" si="12"/>
        <v>0.95196579702544826</v>
      </c>
      <c r="G31" s="2">
        <f t="shared" si="13"/>
        <v>0.84889801745109184</v>
      </c>
      <c r="J31" s="2">
        <f t="shared" si="14"/>
        <v>0.19039315940508966</v>
      </c>
      <c r="K31" s="2">
        <f t="shared" si="15"/>
        <v>0.16977960349021837</v>
      </c>
      <c r="N31" s="2">
        <f t="shared" si="16"/>
        <v>0.47598289851272413</v>
      </c>
      <c r="O31" s="2">
        <f t="shared" si="17"/>
        <v>0.42444900872554592</v>
      </c>
    </row>
    <row r="32" spans="1:15" x14ac:dyDescent="0.35">
      <c r="A32" t="s">
        <v>5</v>
      </c>
      <c r="B32" s="4">
        <v>289190</v>
      </c>
      <c r="C32" s="4">
        <v>272834</v>
      </c>
      <c r="D32" s="4">
        <v>210928</v>
      </c>
      <c r="E32" s="2"/>
      <c r="F32" s="2">
        <f t="shared" si="12"/>
        <v>1.6172507825271043</v>
      </c>
      <c r="G32" s="2">
        <f t="shared" si="13"/>
        <v>1.5220830248429449</v>
      </c>
      <c r="J32" s="2">
        <f t="shared" si="14"/>
        <v>0.32345015650542092</v>
      </c>
      <c r="K32" s="2">
        <f t="shared" si="15"/>
        <v>0.30441660496858902</v>
      </c>
      <c r="N32" s="2">
        <f t="shared" si="16"/>
        <v>0.80862539126355215</v>
      </c>
      <c r="O32" s="2">
        <f t="shared" si="17"/>
        <v>0.76104151242147244</v>
      </c>
    </row>
    <row r="33" spans="1:15" x14ac:dyDescent="0.35">
      <c r="A33" t="s">
        <v>6</v>
      </c>
      <c r="B33" s="4">
        <v>619968.62899999972</v>
      </c>
      <c r="C33" s="4">
        <v>608822</v>
      </c>
      <c r="D33" s="4">
        <v>352266</v>
      </c>
      <c r="E33" s="2"/>
      <c r="F33" s="2">
        <f t="shared" si="12"/>
        <v>0.23560416673510484</v>
      </c>
      <c r="G33" s="2">
        <f t="shared" si="13"/>
        <v>0.1840472256258808</v>
      </c>
      <c r="J33" s="2">
        <f t="shared" si="14"/>
        <v>4.7120833347020968E-2</v>
      </c>
      <c r="K33" s="2">
        <f t="shared" si="15"/>
        <v>3.6809445125176164E-2</v>
      </c>
      <c r="N33" s="2">
        <f t="shared" si="16"/>
        <v>0.11780208336755242</v>
      </c>
      <c r="O33" s="2">
        <f t="shared" si="17"/>
        <v>9.20236128129404E-2</v>
      </c>
    </row>
    <row r="34" spans="1:15" x14ac:dyDescent="0.35">
      <c r="A34" t="s">
        <v>7</v>
      </c>
      <c r="B34" s="4">
        <v>47487</v>
      </c>
      <c r="C34" s="4">
        <v>42083</v>
      </c>
      <c r="D34" s="4">
        <v>33730</v>
      </c>
      <c r="E34" s="2"/>
      <c r="F34" s="2">
        <f t="shared" si="12"/>
        <v>0.37385642658555712</v>
      </c>
      <c r="G34" s="2">
        <f t="shared" si="13"/>
        <v>0.22389088230401824</v>
      </c>
      <c r="J34" s="2">
        <f t="shared" si="14"/>
        <v>7.4771285317111427E-2</v>
      </c>
      <c r="K34" s="2">
        <f t="shared" si="15"/>
        <v>4.4778176460803655E-2</v>
      </c>
      <c r="N34" s="2">
        <f t="shared" si="16"/>
        <v>0.18692821329277856</v>
      </c>
      <c r="O34" s="2">
        <f t="shared" si="17"/>
        <v>0.11194544115200912</v>
      </c>
    </row>
    <row r="35" spans="1:15" x14ac:dyDescent="0.35">
      <c r="A35" t="s">
        <v>8</v>
      </c>
      <c r="B35" s="4">
        <v>184237</v>
      </c>
      <c r="C35" s="4">
        <v>130128</v>
      </c>
      <c r="D35" s="4">
        <v>106412</v>
      </c>
      <c r="E35" s="2"/>
      <c r="F35" s="2">
        <f t="shared" si="12"/>
        <v>0.37681359891798843</v>
      </c>
      <c r="G35" s="2">
        <f t="shared" si="13"/>
        <v>0.37045831796385098</v>
      </c>
      <c r="J35" s="2">
        <f t="shared" si="14"/>
        <v>7.5362719783597695E-2</v>
      </c>
      <c r="K35" s="2">
        <f t="shared" si="15"/>
        <v>7.4091663592770196E-2</v>
      </c>
      <c r="N35" s="2">
        <f t="shared" si="16"/>
        <v>0.18840679945899422</v>
      </c>
      <c r="O35" s="2">
        <f t="shared" si="17"/>
        <v>0.18522915898192549</v>
      </c>
    </row>
    <row r="36" spans="1:15" x14ac:dyDescent="0.35">
      <c r="C36" s="1">
        <f>SUM(C29:C35)</f>
        <v>1734762</v>
      </c>
    </row>
    <row r="37" spans="1:15" x14ac:dyDescent="0.35">
      <c r="C37" s="2">
        <f>-E10/C36</f>
        <v>0.74044162830405558</v>
      </c>
    </row>
    <row r="39" spans="1:15" x14ac:dyDescent="0.35">
      <c r="A39" t="s">
        <v>22</v>
      </c>
    </row>
  </sheetData>
  <mergeCells count="3">
    <mergeCell ref="F27:G27"/>
    <mergeCell ref="J27:K27"/>
    <mergeCell ref="N27:O2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892943-0E73-4C63-8CC4-EDC07A5D3F86}">
  <dimension ref="A1:L93"/>
  <sheetViews>
    <sheetView workbookViewId="0">
      <selection activeCell="I35" sqref="I35"/>
    </sheetView>
  </sheetViews>
  <sheetFormatPr defaultRowHeight="14.5" x14ac:dyDescent="0.35"/>
  <cols>
    <col min="1" max="1" width="38.1796875" customWidth="1"/>
    <col min="2" max="2" width="11.453125" bestFit="1" customWidth="1"/>
    <col min="3" max="3" width="15.6328125" bestFit="1" customWidth="1"/>
    <col min="4" max="4" width="24.90625" bestFit="1" customWidth="1"/>
    <col min="9" max="9" width="35.90625" customWidth="1"/>
    <col min="10" max="10" width="11.453125" customWidth="1"/>
    <col min="11" max="11" width="15.7265625" customWidth="1"/>
    <col min="12" max="12" width="25.90625" customWidth="1"/>
  </cols>
  <sheetData>
    <row r="1" spans="1:12" x14ac:dyDescent="0.35">
      <c r="A1" s="6" t="s">
        <v>23</v>
      </c>
      <c r="B1" s="7" t="s">
        <v>24</v>
      </c>
      <c r="C1" s="7" t="s">
        <v>25</v>
      </c>
      <c r="D1" s="8" t="s">
        <v>26</v>
      </c>
    </row>
    <row r="2" spans="1:12" x14ac:dyDescent="0.35">
      <c r="A2" s="9" t="s">
        <v>27</v>
      </c>
      <c r="B2" s="10">
        <v>216765</v>
      </c>
      <c r="C2" s="10">
        <v>127831.63800000001</v>
      </c>
      <c r="D2" s="11">
        <v>0.58972453117431323</v>
      </c>
    </row>
    <row r="3" spans="1:12" x14ac:dyDescent="0.35">
      <c r="A3" s="12" t="s">
        <v>67</v>
      </c>
      <c r="B3" s="1">
        <v>46033</v>
      </c>
      <c r="C3" s="1">
        <v>24663.334999999999</v>
      </c>
      <c r="D3" s="2">
        <v>0.53577509612669172</v>
      </c>
    </row>
    <row r="4" spans="1:12" x14ac:dyDescent="0.35">
      <c r="A4" s="33" t="s">
        <v>70</v>
      </c>
      <c r="B4" s="1">
        <v>147130</v>
      </c>
      <c r="C4" s="1">
        <v>101341.74100000001</v>
      </c>
      <c r="D4" s="2">
        <v>0.68879046421531986</v>
      </c>
    </row>
    <row r="5" spans="1:12" x14ac:dyDescent="0.35">
      <c r="A5" s="12" t="s">
        <v>28</v>
      </c>
      <c r="B5" s="1">
        <v>23602</v>
      </c>
      <c r="C5" s="1">
        <v>1826.5620000000017</v>
      </c>
      <c r="D5" s="2">
        <v>7.7390136429116255E-2</v>
      </c>
      <c r="I5" s="6" t="s">
        <v>23</v>
      </c>
      <c r="J5" s="7" t="s">
        <v>24</v>
      </c>
      <c r="K5" s="7" t="s">
        <v>25</v>
      </c>
      <c r="L5" s="8" t="s">
        <v>26</v>
      </c>
    </row>
    <row r="6" spans="1:12" x14ac:dyDescent="0.35">
      <c r="A6" s="9" t="s">
        <v>29</v>
      </c>
      <c r="B6" s="10">
        <v>104423</v>
      </c>
      <c r="C6" s="10">
        <v>53115.351000000002</v>
      </c>
      <c r="D6" s="11">
        <v>0.50865566972793352</v>
      </c>
      <c r="I6" s="9" t="s">
        <v>51</v>
      </c>
      <c r="J6" s="40">
        <v>15722</v>
      </c>
      <c r="K6" s="40">
        <v>15722</v>
      </c>
      <c r="L6" s="41">
        <v>1</v>
      </c>
    </row>
    <row r="7" spans="1:12" x14ac:dyDescent="0.35">
      <c r="A7" s="12" t="s">
        <v>67</v>
      </c>
      <c r="B7" s="1">
        <v>25994</v>
      </c>
      <c r="C7" s="1">
        <v>19145.256000000001</v>
      </c>
      <c r="D7" s="2">
        <v>0.73652596753096877</v>
      </c>
      <c r="I7" s="9" t="s">
        <v>34</v>
      </c>
      <c r="J7" s="40">
        <v>35954</v>
      </c>
      <c r="K7" s="40">
        <v>33783.832999999999</v>
      </c>
      <c r="L7" s="41">
        <v>0.9396404572509317</v>
      </c>
    </row>
    <row r="8" spans="1:12" x14ac:dyDescent="0.35">
      <c r="A8" s="33" t="s">
        <v>69</v>
      </c>
      <c r="B8" s="1">
        <v>69037</v>
      </c>
      <c r="C8" s="1">
        <v>29303.241000000002</v>
      </c>
      <c r="D8" s="2">
        <v>0.42445704477309271</v>
      </c>
      <c r="I8" s="9" t="s">
        <v>50</v>
      </c>
      <c r="J8" s="40">
        <v>45251</v>
      </c>
      <c r="K8" s="40">
        <v>40283.025000000001</v>
      </c>
      <c r="L8" s="41">
        <v>0.89021292347130454</v>
      </c>
    </row>
    <row r="9" spans="1:12" x14ac:dyDescent="0.35">
      <c r="A9" s="12" t="s">
        <v>30</v>
      </c>
      <c r="B9" s="1">
        <v>9392</v>
      </c>
      <c r="C9" s="1">
        <v>4666.8540000000003</v>
      </c>
      <c r="D9" s="2">
        <v>0.49689672061328793</v>
      </c>
      <c r="I9" s="9" t="s">
        <v>47</v>
      </c>
      <c r="J9" s="40">
        <v>1761</v>
      </c>
      <c r="K9" s="40">
        <v>1353.393</v>
      </c>
      <c r="L9" s="41">
        <v>0.76853662691652469</v>
      </c>
    </row>
    <row r="10" spans="1:12" x14ac:dyDescent="0.35">
      <c r="A10" s="9" t="s">
        <v>31</v>
      </c>
      <c r="B10" s="10">
        <v>223543</v>
      </c>
      <c r="C10" s="10">
        <v>121775.094</v>
      </c>
      <c r="D10" s="11">
        <v>0.54475020018519926</v>
      </c>
      <c r="I10" s="9" t="s">
        <v>42</v>
      </c>
      <c r="J10" s="40">
        <v>371</v>
      </c>
      <c r="K10" s="40">
        <v>282.83199999999999</v>
      </c>
      <c r="L10" s="41">
        <v>0.76235040431266843</v>
      </c>
    </row>
    <row r="11" spans="1:12" x14ac:dyDescent="0.35">
      <c r="A11" s="12" t="s">
        <v>67</v>
      </c>
      <c r="B11" s="1">
        <v>58957</v>
      </c>
      <c r="C11" s="1">
        <v>40261.717000000004</v>
      </c>
      <c r="D11" s="2">
        <v>0.68289968960428793</v>
      </c>
      <c r="I11" s="9" t="s">
        <v>57</v>
      </c>
      <c r="J11" s="40">
        <v>9840</v>
      </c>
      <c r="K11" s="40">
        <v>7490.0830000000005</v>
      </c>
      <c r="L11" s="41">
        <v>0.76118729674796748</v>
      </c>
    </row>
    <row r="12" spans="1:12" x14ac:dyDescent="0.35">
      <c r="A12" s="33" t="s">
        <v>69</v>
      </c>
      <c r="B12" s="1">
        <v>153111</v>
      </c>
      <c r="C12" s="1">
        <v>70548.695999999996</v>
      </c>
      <c r="D12" s="2">
        <v>0.46076830534710111</v>
      </c>
      <c r="I12" s="9" t="s">
        <v>38</v>
      </c>
      <c r="J12" s="40">
        <v>67907</v>
      </c>
      <c r="K12" s="40">
        <v>51058.003000000004</v>
      </c>
      <c r="L12" s="41">
        <v>0.75188129353380362</v>
      </c>
    </row>
    <row r="13" spans="1:12" x14ac:dyDescent="0.35">
      <c r="A13" s="28" t="s">
        <v>30</v>
      </c>
      <c r="B13" s="29">
        <v>11475</v>
      </c>
      <c r="C13" s="29">
        <v>10964.681</v>
      </c>
      <c r="D13" s="34">
        <v>0.95552775599128548</v>
      </c>
      <c r="I13" s="9" t="s">
        <v>39</v>
      </c>
      <c r="J13" s="40">
        <v>116235</v>
      </c>
      <c r="K13" s="40">
        <v>80485.996000000014</v>
      </c>
      <c r="L13" s="41">
        <v>0.69244200111842402</v>
      </c>
    </row>
    <row r="14" spans="1:12" x14ac:dyDescent="0.35">
      <c r="A14" s="9" t="s">
        <v>32</v>
      </c>
      <c r="B14" s="10">
        <v>242414</v>
      </c>
      <c r="C14" s="10">
        <v>139848.95500000002</v>
      </c>
      <c r="D14" s="11">
        <v>0.57690131345549356</v>
      </c>
      <c r="I14" s="9" t="s">
        <v>36</v>
      </c>
      <c r="J14" s="40">
        <v>83859</v>
      </c>
      <c r="K14" s="40">
        <v>53815.76</v>
      </c>
      <c r="L14" s="41">
        <v>0.64174101766059699</v>
      </c>
    </row>
    <row r="15" spans="1:12" x14ac:dyDescent="0.35">
      <c r="A15" s="12" t="s">
        <v>33</v>
      </c>
      <c r="B15" s="1">
        <v>30355</v>
      </c>
      <c r="C15" s="1">
        <v>9.102999999999156</v>
      </c>
      <c r="D15" s="2">
        <v>2.9988469774334232E-4</v>
      </c>
      <c r="I15" s="9" t="s">
        <v>48</v>
      </c>
      <c r="J15" s="40">
        <v>25678</v>
      </c>
      <c r="K15" s="40">
        <v>16264.379000000001</v>
      </c>
      <c r="L15" s="41">
        <v>0.63339742191759485</v>
      </c>
    </row>
    <row r="16" spans="1:12" x14ac:dyDescent="0.35">
      <c r="A16" s="12" t="s">
        <v>67</v>
      </c>
      <c r="B16" s="1">
        <v>32261</v>
      </c>
      <c r="C16" s="1">
        <v>21252.287</v>
      </c>
      <c r="D16" s="2">
        <v>0.65876094975357247</v>
      </c>
      <c r="I16" s="9" t="s">
        <v>27</v>
      </c>
      <c r="J16" s="40">
        <v>216765</v>
      </c>
      <c r="K16" s="40">
        <v>127831.63800000001</v>
      </c>
      <c r="L16" s="41">
        <v>0.58972453117431323</v>
      </c>
    </row>
    <row r="17" spans="1:12" x14ac:dyDescent="0.35">
      <c r="A17" s="33" t="s">
        <v>69</v>
      </c>
      <c r="B17" s="1">
        <v>166037</v>
      </c>
      <c r="C17" s="1">
        <v>114703.49900000001</v>
      </c>
      <c r="D17" s="2">
        <v>0.69083095334172506</v>
      </c>
      <c r="I17" s="9" t="s">
        <v>32</v>
      </c>
      <c r="J17" s="40">
        <v>242414</v>
      </c>
      <c r="K17" s="40">
        <v>139848.95500000002</v>
      </c>
      <c r="L17" s="41">
        <v>0.57690131345549356</v>
      </c>
    </row>
    <row r="18" spans="1:12" x14ac:dyDescent="0.35">
      <c r="A18" s="12" t="s">
        <v>30</v>
      </c>
      <c r="B18" s="1">
        <v>13761</v>
      </c>
      <c r="C18" s="1">
        <v>3884.0660000000007</v>
      </c>
      <c r="D18" s="2">
        <v>0.28225172589201369</v>
      </c>
      <c r="I18" s="9" t="s">
        <v>59</v>
      </c>
      <c r="J18" s="40">
        <v>34605</v>
      </c>
      <c r="K18" s="40">
        <v>19068.157999999999</v>
      </c>
      <c r="L18" s="41">
        <v>0.55102320473919952</v>
      </c>
    </row>
    <row r="19" spans="1:12" x14ac:dyDescent="0.35">
      <c r="A19" s="9" t="s">
        <v>34</v>
      </c>
      <c r="B19" s="10">
        <v>35954</v>
      </c>
      <c r="C19" s="10">
        <v>33783.832999999999</v>
      </c>
      <c r="D19" s="11">
        <v>0.9396404572509317</v>
      </c>
      <c r="I19" s="9" t="s">
        <v>31</v>
      </c>
      <c r="J19" s="40">
        <v>223543</v>
      </c>
      <c r="K19" s="40">
        <v>121775.094</v>
      </c>
      <c r="L19" s="41">
        <v>0.54475020018519926</v>
      </c>
    </row>
    <row r="20" spans="1:12" x14ac:dyDescent="0.35">
      <c r="A20" s="12" t="s">
        <v>67</v>
      </c>
      <c r="B20" s="1">
        <v>1063</v>
      </c>
      <c r="C20" s="1">
        <v>744.56999999999994</v>
      </c>
      <c r="D20" s="2">
        <v>0.70044214487300083</v>
      </c>
      <c r="I20" s="9" t="s">
        <v>41</v>
      </c>
      <c r="J20" s="40">
        <v>14119</v>
      </c>
      <c r="K20" s="40">
        <v>7502.3540000000003</v>
      </c>
      <c r="L20" s="41">
        <v>0.53136581910900205</v>
      </c>
    </row>
    <row r="21" spans="1:12" x14ac:dyDescent="0.35">
      <c r="A21" s="35" t="s">
        <v>69</v>
      </c>
      <c r="B21" s="29">
        <v>31093</v>
      </c>
      <c r="C21" s="29">
        <v>29547.085999999999</v>
      </c>
      <c r="D21" s="34">
        <v>0.95028096356093006</v>
      </c>
      <c r="I21" s="9" t="s">
        <v>54</v>
      </c>
      <c r="J21" s="40">
        <v>56657</v>
      </c>
      <c r="K21" s="40">
        <v>29116.522999999997</v>
      </c>
      <c r="L21" s="41">
        <v>0.5139086608892105</v>
      </c>
    </row>
    <row r="22" spans="1:12" x14ac:dyDescent="0.35">
      <c r="A22" s="28" t="s">
        <v>30</v>
      </c>
      <c r="B22" s="29">
        <v>3798</v>
      </c>
      <c r="C22" s="29">
        <v>3492.1770000000001</v>
      </c>
      <c r="D22" s="34">
        <v>0.91947788309636658</v>
      </c>
      <c r="I22" s="9" t="s">
        <v>29</v>
      </c>
      <c r="J22" s="40">
        <v>104423</v>
      </c>
      <c r="K22" s="40">
        <v>53115.351000000002</v>
      </c>
      <c r="L22" s="41">
        <v>0.50865566972793352</v>
      </c>
    </row>
    <row r="23" spans="1:12" x14ac:dyDescent="0.35">
      <c r="A23" s="9" t="s">
        <v>35</v>
      </c>
      <c r="B23" s="10">
        <v>40451</v>
      </c>
      <c r="C23" s="10">
        <v>9754.6790000000001</v>
      </c>
      <c r="D23" s="11">
        <v>0.24114803095102716</v>
      </c>
      <c r="I23" s="9" t="s">
        <v>46</v>
      </c>
      <c r="J23" s="40">
        <v>163735</v>
      </c>
      <c r="K23" s="40">
        <v>70388.134000000005</v>
      </c>
      <c r="L23" s="41">
        <v>0.42989057928970598</v>
      </c>
    </row>
    <row r="24" spans="1:12" x14ac:dyDescent="0.35">
      <c r="A24" s="36" t="s">
        <v>33</v>
      </c>
      <c r="B24" s="37">
        <v>3842</v>
      </c>
      <c r="C24" s="37">
        <v>3842</v>
      </c>
      <c r="D24" s="38">
        <v>1</v>
      </c>
      <c r="I24" s="9" t="s">
        <v>45</v>
      </c>
      <c r="J24" s="40">
        <v>67985</v>
      </c>
      <c r="K24" s="40">
        <v>23648.073000000004</v>
      </c>
      <c r="L24" s="41">
        <v>0.34784250937706851</v>
      </c>
    </row>
    <row r="25" spans="1:12" x14ac:dyDescent="0.35">
      <c r="A25" s="12" t="s">
        <v>67</v>
      </c>
      <c r="B25" s="1">
        <v>4219</v>
      </c>
      <c r="C25" s="1">
        <v>2487.0320000000002</v>
      </c>
      <c r="D25" s="2">
        <v>0.58948376392510082</v>
      </c>
      <c r="I25" s="9" t="s">
        <v>35</v>
      </c>
      <c r="J25" s="40">
        <v>40451</v>
      </c>
      <c r="K25" s="40">
        <v>9754.6790000000001</v>
      </c>
      <c r="L25" s="41">
        <v>0.24114803095102716</v>
      </c>
    </row>
    <row r="26" spans="1:12" x14ac:dyDescent="0.35">
      <c r="A26" s="33" t="s">
        <v>69</v>
      </c>
      <c r="B26" s="1">
        <v>32390</v>
      </c>
      <c r="C26" s="1">
        <v>3425.6470000000008</v>
      </c>
      <c r="D26" s="2">
        <v>0.1057624884223526</v>
      </c>
      <c r="I26" s="9" t="s">
        <v>52</v>
      </c>
      <c r="J26" s="40">
        <v>24279</v>
      </c>
      <c r="K26" s="40">
        <v>4015.1210000000001</v>
      </c>
      <c r="L26" s="41">
        <v>0.16537423287614811</v>
      </c>
    </row>
    <row r="27" spans="1:12" x14ac:dyDescent="0.35">
      <c r="A27" s="9" t="s">
        <v>36</v>
      </c>
      <c r="B27" s="10">
        <v>83859</v>
      </c>
      <c r="C27" s="10">
        <v>53815.76</v>
      </c>
      <c r="D27" s="11">
        <v>0.64174101766059699</v>
      </c>
    </row>
    <row r="28" spans="1:12" x14ac:dyDescent="0.35">
      <c r="A28" s="12" t="s">
        <v>67</v>
      </c>
      <c r="B28" s="1">
        <v>15527</v>
      </c>
      <c r="C28" s="1">
        <v>3666.1209999999992</v>
      </c>
      <c r="D28" s="2">
        <v>0.23611264249372058</v>
      </c>
    </row>
    <row r="29" spans="1:12" x14ac:dyDescent="0.35">
      <c r="A29" s="33" t="s">
        <v>69</v>
      </c>
      <c r="B29" s="1">
        <v>60522</v>
      </c>
      <c r="C29" s="1">
        <v>42399.805</v>
      </c>
      <c r="D29" s="2">
        <v>0.70056847096923436</v>
      </c>
    </row>
    <row r="30" spans="1:12" x14ac:dyDescent="0.35">
      <c r="A30" s="28" t="s">
        <v>37</v>
      </c>
      <c r="B30" s="29">
        <v>7810</v>
      </c>
      <c r="C30" s="29">
        <v>7749.8339999999998</v>
      </c>
      <c r="D30" s="34">
        <v>0.99229628681177973</v>
      </c>
    </row>
    <row r="31" spans="1:12" x14ac:dyDescent="0.35">
      <c r="A31" s="9" t="s">
        <v>38</v>
      </c>
      <c r="B31" s="10">
        <v>67907</v>
      </c>
      <c r="C31" s="10">
        <v>51058.003000000004</v>
      </c>
      <c r="D31" s="11">
        <v>0.75188129353380362</v>
      </c>
    </row>
    <row r="32" spans="1:12" x14ac:dyDescent="0.35">
      <c r="A32" s="12" t="s">
        <v>67</v>
      </c>
      <c r="B32" s="1">
        <v>8237</v>
      </c>
      <c r="C32" s="1">
        <v>817.94700000000012</v>
      </c>
      <c r="D32" s="2">
        <v>9.9301566104164157E-2</v>
      </c>
    </row>
    <row r="33" spans="1:4" x14ac:dyDescent="0.35">
      <c r="A33" s="33" t="s">
        <v>69</v>
      </c>
      <c r="B33" s="1">
        <v>48392</v>
      </c>
      <c r="C33" s="1">
        <v>41658.961000000003</v>
      </c>
      <c r="D33" s="2">
        <v>0.86086462638452643</v>
      </c>
    </row>
    <row r="34" spans="1:4" x14ac:dyDescent="0.35">
      <c r="A34" s="12" t="s">
        <v>28</v>
      </c>
      <c r="B34" s="1">
        <v>11278</v>
      </c>
      <c r="C34" s="1">
        <v>8581.0949999999993</v>
      </c>
      <c r="D34" s="2">
        <v>0.76087027841815924</v>
      </c>
    </row>
    <row r="35" spans="1:4" x14ac:dyDescent="0.35">
      <c r="A35" s="9" t="s">
        <v>39</v>
      </c>
      <c r="B35" s="10">
        <v>116235</v>
      </c>
      <c r="C35" s="10">
        <v>80485.996000000014</v>
      </c>
      <c r="D35" s="11">
        <v>0.69244200111842402</v>
      </c>
    </row>
    <row r="36" spans="1:4" x14ac:dyDescent="0.35">
      <c r="A36" s="28" t="s">
        <v>40</v>
      </c>
      <c r="B36" s="29">
        <v>8249</v>
      </c>
      <c r="C36" s="29">
        <v>7411.7650000000003</v>
      </c>
      <c r="D36" s="34">
        <v>0.89850466723239186</v>
      </c>
    </row>
    <row r="37" spans="1:4" x14ac:dyDescent="0.35">
      <c r="A37" s="28" t="s">
        <v>67</v>
      </c>
      <c r="B37" s="29">
        <v>38147</v>
      </c>
      <c r="C37" s="29">
        <v>34236.677000000003</v>
      </c>
      <c r="D37" s="34">
        <v>0.89749330222560109</v>
      </c>
    </row>
    <row r="38" spans="1:4" x14ac:dyDescent="0.35">
      <c r="A38" s="35" t="s">
        <v>69</v>
      </c>
      <c r="B38" s="29">
        <v>42268</v>
      </c>
      <c r="C38" s="29">
        <v>38837.554000000004</v>
      </c>
      <c r="D38" s="34">
        <v>0.91884058862496465</v>
      </c>
    </row>
    <row r="39" spans="1:4" x14ac:dyDescent="0.35">
      <c r="A39" s="12" t="s">
        <v>28</v>
      </c>
      <c r="B39" s="1">
        <v>16297</v>
      </c>
      <c r="C39" s="1">
        <v>0</v>
      </c>
      <c r="D39" s="2">
        <v>0</v>
      </c>
    </row>
    <row r="40" spans="1:4" x14ac:dyDescent="0.35">
      <c r="A40" s="12" t="s">
        <v>37</v>
      </c>
      <c r="B40" s="1">
        <v>11274</v>
      </c>
      <c r="C40" s="1">
        <v>0</v>
      </c>
      <c r="D40" s="2">
        <v>0</v>
      </c>
    </row>
    <row r="41" spans="1:4" x14ac:dyDescent="0.35">
      <c r="A41" s="9" t="s">
        <v>41</v>
      </c>
      <c r="B41" s="10">
        <v>14119</v>
      </c>
      <c r="C41" s="10">
        <v>7502.3540000000003</v>
      </c>
      <c r="D41" s="11">
        <v>0.53136581910900205</v>
      </c>
    </row>
    <row r="42" spans="1:4" x14ac:dyDescent="0.35">
      <c r="A42" s="12" t="s">
        <v>67</v>
      </c>
      <c r="B42" s="1">
        <v>2444</v>
      </c>
      <c r="C42" s="1">
        <v>1050.67</v>
      </c>
      <c r="D42" s="2">
        <v>0.42989770867430444</v>
      </c>
    </row>
    <row r="43" spans="1:4" x14ac:dyDescent="0.35">
      <c r="A43" s="33" t="s">
        <v>69</v>
      </c>
      <c r="B43" s="1">
        <v>11675</v>
      </c>
      <c r="C43" s="1">
        <v>6451.6840000000002</v>
      </c>
      <c r="D43" s="2">
        <v>0.55260676659528907</v>
      </c>
    </row>
    <row r="44" spans="1:4" x14ac:dyDescent="0.35">
      <c r="A44" s="9" t="s">
        <v>42</v>
      </c>
      <c r="B44" s="10">
        <v>371</v>
      </c>
      <c r="C44" s="10">
        <v>282.83199999999999</v>
      </c>
      <c r="D44" s="11">
        <v>0.76235040431266843</v>
      </c>
    </row>
    <row r="45" spans="1:4" x14ac:dyDescent="0.35">
      <c r="A45" s="12" t="s">
        <v>67</v>
      </c>
      <c r="B45" s="1">
        <v>18</v>
      </c>
      <c r="C45" s="1">
        <v>0</v>
      </c>
      <c r="D45" s="2">
        <v>0</v>
      </c>
    </row>
    <row r="46" spans="1:4" x14ac:dyDescent="0.35">
      <c r="A46" s="35" t="s">
        <v>69</v>
      </c>
      <c r="B46" s="29">
        <v>233</v>
      </c>
      <c r="C46" s="29">
        <v>217.34800000000001</v>
      </c>
      <c r="D46" s="34">
        <v>0.93282403433476402</v>
      </c>
    </row>
    <row r="47" spans="1:4" x14ac:dyDescent="0.35">
      <c r="A47" s="12" t="s">
        <v>30</v>
      </c>
      <c r="B47" s="1">
        <v>26</v>
      </c>
      <c r="C47" s="1">
        <v>0</v>
      </c>
      <c r="D47" s="2">
        <v>0</v>
      </c>
    </row>
    <row r="48" spans="1:4" x14ac:dyDescent="0.35">
      <c r="A48" s="28" t="s">
        <v>43</v>
      </c>
      <c r="B48" s="29">
        <v>59</v>
      </c>
      <c r="C48" s="29">
        <v>55.744</v>
      </c>
      <c r="D48" s="34">
        <v>0.94481355932203392</v>
      </c>
    </row>
    <row r="49" spans="1:4" x14ac:dyDescent="0.35">
      <c r="A49" s="12" t="s">
        <v>44</v>
      </c>
      <c r="B49" s="1">
        <v>35</v>
      </c>
      <c r="C49" s="1">
        <v>9.7399999999999984</v>
      </c>
      <c r="D49" s="2">
        <v>0.27828571428571425</v>
      </c>
    </row>
    <row r="50" spans="1:4" x14ac:dyDescent="0.35">
      <c r="A50" s="9" t="s">
        <v>45</v>
      </c>
      <c r="B50" s="10">
        <v>67985</v>
      </c>
      <c r="C50" s="10">
        <v>23648.073000000004</v>
      </c>
      <c r="D50" s="11">
        <v>0.34784250937706851</v>
      </c>
    </row>
    <row r="51" spans="1:4" x14ac:dyDescent="0.35">
      <c r="A51" s="12" t="s">
        <v>67</v>
      </c>
      <c r="B51" s="1">
        <v>4060</v>
      </c>
      <c r="C51" s="1">
        <v>241.48500000000013</v>
      </c>
      <c r="D51" s="2">
        <v>5.9479064039408898E-2</v>
      </c>
    </row>
    <row r="52" spans="1:4" x14ac:dyDescent="0.35">
      <c r="A52" s="33" t="s">
        <v>69</v>
      </c>
      <c r="B52" s="1">
        <v>63925</v>
      </c>
      <c r="C52" s="1">
        <v>23406.588000000003</v>
      </c>
      <c r="D52" s="2">
        <v>0.36615702776691439</v>
      </c>
    </row>
    <row r="53" spans="1:4" x14ac:dyDescent="0.35">
      <c r="A53" s="9" t="s">
        <v>46</v>
      </c>
      <c r="B53" s="10">
        <v>163735</v>
      </c>
      <c r="C53" s="10">
        <v>70388.134000000005</v>
      </c>
      <c r="D53" s="11">
        <v>0.42989057928970598</v>
      </c>
    </row>
    <row r="54" spans="1:4" x14ac:dyDescent="0.35">
      <c r="A54" s="12" t="s">
        <v>67</v>
      </c>
      <c r="B54" s="1">
        <v>21136</v>
      </c>
      <c r="C54" s="1">
        <v>5429.2780000000002</v>
      </c>
      <c r="D54" s="2">
        <v>0.25687348599545801</v>
      </c>
    </row>
    <row r="55" spans="1:4" x14ac:dyDescent="0.35">
      <c r="A55" s="33" t="s">
        <v>69</v>
      </c>
      <c r="B55" s="1">
        <v>142599</v>
      </c>
      <c r="C55" s="1">
        <v>64958.856</v>
      </c>
      <c r="D55" s="2">
        <v>0.45553514400521744</v>
      </c>
    </row>
    <row r="56" spans="1:4" x14ac:dyDescent="0.35">
      <c r="A56" s="9" t="s">
        <v>47</v>
      </c>
      <c r="B56" s="10">
        <v>1761</v>
      </c>
      <c r="C56" s="10">
        <v>1353.393</v>
      </c>
      <c r="D56" s="11">
        <v>0.76853662691652469</v>
      </c>
    </row>
    <row r="57" spans="1:4" x14ac:dyDescent="0.35">
      <c r="A57" s="12" t="s">
        <v>67</v>
      </c>
      <c r="B57" s="1">
        <v>430</v>
      </c>
      <c r="C57" s="1">
        <v>22.392999999999972</v>
      </c>
      <c r="D57" s="2">
        <v>5.207674418604645E-2</v>
      </c>
    </row>
    <row r="58" spans="1:4" x14ac:dyDescent="0.35">
      <c r="A58" s="39" t="s">
        <v>69</v>
      </c>
      <c r="B58" s="37">
        <v>1331</v>
      </c>
      <c r="C58" s="37">
        <v>1331</v>
      </c>
      <c r="D58" s="38">
        <v>1</v>
      </c>
    </row>
    <row r="59" spans="1:4" x14ac:dyDescent="0.35">
      <c r="A59" s="9" t="s">
        <v>48</v>
      </c>
      <c r="B59" s="10">
        <v>25678</v>
      </c>
      <c r="C59" s="10">
        <v>16264.379000000001</v>
      </c>
      <c r="D59" s="11">
        <v>0.63339742191759485</v>
      </c>
    </row>
    <row r="60" spans="1:4" x14ac:dyDescent="0.35">
      <c r="A60" s="12" t="s">
        <v>67</v>
      </c>
      <c r="B60" s="1">
        <v>1481</v>
      </c>
      <c r="C60" s="1">
        <v>283.14400000000001</v>
      </c>
      <c r="D60" s="2">
        <v>0.19118433490884537</v>
      </c>
    </row>
    <row r="61" spans="1:4" x14ac:dyDescent="0.35">
      <c r="A61" s="33" t="s">
        <v>69</v>
      </c>
      <c r="B61" s="1">
        <v>6686</v>
      </c>
      <c r="C61" s="1">
        <v>2575.2380000000003</v>
      </c>
      <c r="D61" s="2">
        <v>0.38516871073885733</v>
      </c>
    </row>
    <row r="62" spans="1:4" x14ac:dyDescent="0.35">
      <c r="A62" s="12" t="s">
        <v>49</v>
      </c>
      <c r="B62" s="1">
        <v>3984</v>
      </c>
      <c r="C62" s="1">
        <v>1063.4940000000001</v>
      </c>
      <c r="D62" s="2">
        <v>0.26694126506024102</v>
      </c>
    </row>
    <row r="63" spans="1:4" x14ac:dyDescent="0.35">
      <c r="A63" s="28" t="s">
        <v>28</v>
      </c>
      <c r="B63" s="29">
        <v>13527</v>
      </c>
      <c r="C63" s="29">
        <v>12342.503000000001</v>
      </c>
      <c r="D63" s="34">
        <v>0.91243461225696754</v>
      </c>
    </row>
    <row r="64" spans="1:4" x14ac:dyDescent="0.35">
      <c r="A64" s="9" t="s">
        <v>50</v>
      </c>
      <c r="B64" s="10">
        <v>45251</v>
      </c>
      <c r="C64" s="10">
        <v>40283.025000000001</v>
      </c>
      <c r="D64" s="11">
        <v>0.89021292347130454</v>
      </c>
    </row>
    <row r="65" spans="1:4" x14ac:dyDescent="0.35">
      <c r="A65" s="36" t="s">
        <v>67</v>
      </c>
      <c r="B65" s="37">
        <v>1898</v>
      </c>
      <c r="C65" s="37">
        <v>1898</v>
      </c>
      <c r="D65" s="38">
        <v>1</v>
      </c>
    </row>
    <row r="66" spans="1:4" x14ac:dyDescent="0.35">
      <c r="A66" s="33" t="s">
        <v>69</v>
      </c>
      <c r="B66" s="1">
        <v>10966</v>
      </c>
      <c r="C66" s="1">
        <v>5998.0249999999996</v>
      </c>
      <c r="D66" s="2">
        <v>0.5469656210103957</v>
      </c>
    </row>
    <row r="67" spans="1:4" x14ac:dyDescent="0.35">
      <c r="A67" s="36" t="s">
        <v>28</v>
      </c>
      <c r="B67" s="37">
        <v>32387</v>
      </c>
      <c r="C67" s="37">
        <v>32387</v>
      </c>
      <c r="D67" s="38">
        <v>1</v>
      </c>
    </row>
    <row r="68" spans="1:4" x14ac:dyDescent="0.35">
      <c r="A68" s="9" t="s">
        <v>51</v>
      </c>
      <c r="B68" s="10">
        <v>15722</v>
      </c>
      <c r="C68" s="10">
        <v>15722</v>
      </c>
      <c r="D68" s="11">
        <v>1</v>
      </c>
    </row>
    <row r="69" spans="1:4" x14ac:dyDescent="0.35">
      <c r="A69" s="36" t="s">
        <v>67</v>
      </c>
      <c r="B69" s="37">
        <v>15722</v>
      </c>
      <c r="C69" s="37">
        <v>15722</v>
      </c>
      <c r="D69" s="38">
        <v>1</v>
      </c>
    </row>
    <row r="70" spans="1:4" x14ac:dyDescent="0.35">
      <c r="A70" s="9" t="s">
        <v>52</v>
      </c>
      <c r="B70" s="10">
        <v>24279</v>
      </c>
      <c r="C70" s="10">
        <v>4015.1210000000001</v>
      </c>
      <c r="D70" s="11">
        <v>0.16537423287614811</v>
      </c>
    </row>
    <row r="71" spans="1:4" x14ac:dyDescent="0.35">
      <c r="A71" s="12" t="s">
        <v>67</v>
      </c>
      <c r="B71" s="1">
        <v>1850</v>
      </c>
      <c r="C71" s="1">
        <v>7.6469999999999345</v>
      </c>
      <c r="D71" s="2">
        <v>4.1335135135134784E-3</v>
      </c>
    </row>
    <row r="72" spans="1:4" x14ac:dyDescent="0.35">
      <c r="A72" s="33" t="s">
        <v>69</v>
      </c>
      <c r="B72" s="1">
        <v>17022</v>
      </c>
      <c r="C72" s="1">
        <v>4007.4740000000002</v>
      </c>
      <c r="D72" s="2">
        <v>0.23542909176360005</v>
      </c>
    </row>
    <row r="73" spans="1:4" x14ac:dyDescent="0.35">
      <c r="A73" s="12" t="s">
        <v>53</v>
      </c>
      <c r="B73" s="1">
        <v>1471</v>
      </c>
      <c r="C73" s="1">
        <v>0</v>
      </c>
      <c r="D73" s="2">
        <v>0</v>
      </c>
    </row>
    <row r="74" spans="1:4" x14ac:dyDescent="0.35">
      <c r="A74" s="12" t="s">
        <v>30</v>
      </c>
      <c r="B74" s="1">
        <v>2283</v>
      </c>
      <c r="C74" s="1">
        <v>0</v>
      </c>
      <c r="D74" s="2">
        <v>0</v>
      </c>
    </row>
    <row r="75" spans="1:4" x14ac:dyDescent="0.35">
      <c r="A75" s="12" t="s">
        <v>28</v>
      </c>
      <c r="B75" s="1">
        <v>1653</v>
      </c>
      <c r="C75" s="1">
        <v>0</v>
      </c>
      <c r="D75" s="2">
        <v>0</v>
      </c>
    </row>
    <row r="76" spans="1:4" x14ac:dyDescent="0.35">
      <c r="A76" s="9" t="s">
        <v>54</v>
      </c>
      <c r="B76" s="10">
        <v>56657</v>
      </c>
      <c r="C76" s="10">
        <v>29116.522999999997</v>
      </c>
      <c r="D76" s="11">
        <v>0.5139086608892105</v>
      </c>
    </row>
    <row r="77" spans="1:4" x14ac:dyDescent="0.35">
      <c r="A77" s="12" t="s">
        <v>33</v>
      </c>
      <c r="B77" s="1">
        <v>5002</v>
      </c>
      <c r="C77" s="1">
        <v>2832.37</v>
      </c>
      <c r="D77" s="2">
        <v>0.56624750099960008</v>
      </c>
    </row>
    <row r="78" spans="1:4" x14ac:dyDescent="0.35">
      <c r="A78" s="12" t="s">
        <v>67</v>
      </c>
      <c r="B78" s="1">
        <v>6466</v>
      </c>
      <c r="C78" s="1">
        <v>3607.4749999999999</v>
      </c>
      <c r="D78" s="2">
        <v>0.55791447571914632</v>
      </c>
    </row>
    <row r="79" spans="1:4" x14ac:dyDescent="0.35">
      <c r="A79" s="33" t="s">
        <v>69</v>
      </c>
      <c r="B79" s="1">
        <v>19729</v>
      </c>
      <c r="C79" s="1">
        <v>9807.0859999999993</v>
      </c>
      <c r="D79" s="2">
        <v>0.49708986770743574</v>
      </c>
    </row>
    <row r="80" spans="1:4" x14ac:dyDescent="0.35">
      <c r="A80" s="12" t="s">
        <v>55</v>
      </c>
      <c r="B80" s="1">
        <v>5973</v>
      </c>
      <c r="C80" s="1">
        <v>0</v>
      </c>
      <c r="D80" s="2">
        <v>0</v>
      </c>
    </row>
    <row r="81" spans="1:4" x14ac:dyDescent="0.35">
      <c r="A81" s="12" t="s">
        <v>28</v>
      </c>
      <c r="B81" s="1">
        <v>7767</v>
      </c>
      <c r="C81" s="1">
        <v>4368.0740000000005</v>
      </c>
      <c r="D81" s="2">
        <v>0.56238882451396943</v>
      </c>
    </row>
    <row r="82" spans="1:4" x14ac:dyDescent="0.35">
      <c r="A82" s="12" t="s">
        <v>56</v>
      </c>
      <c r="B82" s="1">
        <v>11720</v>
      </c>
      <c r="C82" s="1">
        <v>8501.518</v>
      </c>
      <c r="D82" s="2">
        <v>0.72538549488054604</v>
      </c>
    </row>
    <row r="83" spans="1:4" x14ac:dyDescent="0.35">
      <c r="A83" s="9" t="s">
        <v>57</v>
      </c>
      <c r="B83" s="10">
        <v>9840</v>
      </c>
      <c r="C83" s="10">
        <v>7490.0830000000005</v>
      </c>
      <c r="D83" s="11">
        <v>0.76118729674796748</v>
      </c>
    </row>
    <row r="84" spans="1:4" x14ac:dyDescent="0.35">
      <c r="A84" s="12" t="s">
        <v>67</v>
      </c>
      <c r="B84" s="1">
        <v>611</v>
      </c>
      <c r="C84" s="1">
        <v>116.29199999999997</v>
      </c>
      <c r="D84" s="2">
        <v>0.19033060556464806</v>
      </c>
    </row>
    <row r="85" spans="1:4" x14ac:dyDescent="0.35">
      <c r="A85" s="35" t="s">
        <v>69</v>
      </c>
      <c r="B85" s="29">
        <v>7144</v>
      </c>
      <c r="C85" s="29">
        <v>6432.7359999999999</v>
      </c>
      <c r="D85" s="34">
        <v>0.90043896976483762</v>
      </c>
    </row>
    <row r="86" spans="1:4" x14ac:dyDescent="0.35">
      <c r="A86" s="12" t="s">
        <v>58</v>
      </c>
      <c r="B86" s="1">
        <v>714</v>
      </c>
      <c r="C86" s="1">
        <v>297.17200000000003</v>
      </c>
      <c r="D86" s="2">
        <v>0.41620728291316528</v>
      </c>
    </row>
    <row r="87" spans="1:4" x14ac:dyDescent="0.35">
      <c r="A87" s="12" t="s">
        <v>28</v>
      </c>
      <c r="B87" s="1">
        <v>1371</v>
      </c>
      <c r="C87" s="1">
        <v>643.88300000000004</v>
      </c>
      <c r="D87" s="2">
        <v>0.46964478482859229</v>
      </c>
    </row>
    <row r="88" spans="1:4" x14ac:dyDescent="0.35">
      <c r="A88" s="9" t="s">
        <v>59</v>
      </c>
      <c r="B88" s="10">
        <v>34605</v>
      </c>
      <c r="C88" s="10">
        <v>19068.157999999999</v>
      </c>
      <c r="D88" s="11">
        <v>0.55102320473919952</v>
      </c>
    </row>
    <row r="89" spans="1:4" x14ac:dyDescent="0.35">
      <c r="A89" s="12" t="s">
        <v>33</v>
      </c>
      <c r="B89" s="1">
        <v>2918</v>
      </c>
      <c r="C89" s="1">
        <v>1903.848</v>
      </c>
      <c r="D89" s="2">
        <v>0.65244962302947218</v>
      </c>
    </row>
    <row r="90" spans="1:4" x14ac:dyDescent="0.35">
      <c r="A90" s="33" t="s">
        <v>69</v>
      </c>
      <c r="B90" s="1">
        <v>24773</v>
      </c>
      <c r="C90" s="1">
        <v>14568.267</v>
      </c>
      <c r="D90" s="2">
        <v>0.58807035885843462</v>
      </c>
    </row>
    <row r="91" spans="1:4" x14ac:dyDescent="0.35">
      <c r="A91" s="12" t="s">
        <v>60</v>
      </c>
      <c r="B91" s="1">
        <v>2578</v>
      </c>
      <c r="C91" s="1">
        <v>259.30999999999995</v>
      </c>
      <c r="D91" s="2">
        <v>0.10058572536850269</v>
      </c>
    </row>
    <row r="92" spans="1:4" x14ac:dyDescent="0.35">
      <c r="A92" s="12" t="s">
        <v>28</v>
      </c>
      <c r="B92" s="1">
        <v>4336</v>
      </c>
      <c r="C92" s="1">
        <v>2336.7330000000002</v>
      </c>
      <c r="D92" s="2">
        <v>0.53891443726937271</v>
      </c>
    </row>
    <row r="93" spans="1:4" x14ac:dyDescent="0.35">
      <c r="A93" s="13" t="s">
        <v>61</v>
      </c>
      <c r="B93" s="14">
        <v>1591554</v>
      </c>
      <c r="C93" s="14">
        <v>906603.38400000043</v>
      </c>
      <c r="D93" s="15">
        <v>0.56963407085150763</v>
      </c>
    </row>
  </sheetData>
  <sortState xmlns:xlrd2="http://schemas.microsoft.com/office/spreadsheetml/2017/richdata2" ref="I6:L26">
    <sortCondition descending="1" ref="L5:L26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DE3EFB-7C24-4401-915A-5B4C107AE8EB}">
  <dimension ref="A1:O95"/>
  <sheetViews>
    <sheetView workbookViewId="0">
      <selection activeCell="O28" sqref="O28"/>
    </sheetView>
  </sheetViews>
  <sheetFormatPr defaultRowHeight="14.5" x14ac:dyDescent="0.35"/>
  <cols>
    <col min="1" max="1" width="25.36328125" customWidth="1"/>
    <col min="2" max="2" width="13.1796875" customWidth="1"/>
    <col min="3" max="3" width="19.90625" customWidth="1"/>
    <col min="4" max="4" width="15.54296875" customWidth="1"/>
    <col min="5" max="5" width="16.453125" customWidth="1"/>
    <col min="6" max="6" width="16.1796875" customWidth="1"/>
    <col min="7" max="7" width="17.54296875" customWidth="1"/>
    <col min="12" max="12" width="31.1796875" customWidth="1"/>
    <col min="13" max="13" width="14.81640625" customWidth="1"/>
    <col min="14" max="14" width="11.7265625" customWidth="1"/>
    <col min="15" max="15" width="15.36328125" customWidth="1"/>
  </cols>
  <sheetData>
    <row r="1" spans="1:15" ht="47" customHeight="1" x14ac:dyDescent="0.35">
      <c r="A1" s="16" t="s">
        <v>23</v>
      </c>
      <c r="B1" s="17" t="s">
        <v>62</v>
      </c>
      <c r="C1" s="17" t="s">
        <v>63</v>
      </c>
      <c r="D1" s="17" t="s">
        <v>25</v>
      </c>
      <c r="E1" s="18" t="s">
        <v>64</v>
      </c>
      <c r="F1" s="19" t="s">
        <v>65</v>
      </c>
      <c r="G1" s="19" t="s">
        <v>66</v>
      </c>
      <c r="L1" s="16" t="s">
        <v>23</v>
      </c>
      <c r="M1" s="17" t="s">
        <v>71</v>
      </c>
      <c r="N1" s="17" t="s">
        <v>25</v>
      </c>
      <c r="O1" s="18" t="s">
        <v>26</v>
      </c>
    </row>
    <row r="2" spans="1:15" x14ac:dyDescent="0.35">
      <c r="A2" s="9" t="s">
        <v>27</v>
      </c>
      <c r="B2" s="10">
        <v>219173</v>
      </c>
      <c r="C2" s="10">
        <v>308106</v>
      </c>
      <c r="D2" s="10">
        <f>SUM(D3:D5)</f>
        <v>150775</v>
      </c>
      <c r="E2" s="11">
        <f>D2/C2</f>
        <v>0.48936080439848623</v>
      </c>
      <c r="L2" t="s">
        <v>47</v>
      </c>
      <c r="M2" s="1">
        <v>2188</v>
      </c>
      <c r="N2" s="1">
        <v>2188</v>
      </c>
      <c r="O2" s="2">
        <v>1</v>
      </c>
    </row>
    <row r="3" spans="1:15" x14ac:dyDescent="0.35">
      <c r="A3" s="12" t="s">
        <v>67</v>
      </c>
      <c r="B3" s="1">
        <v>46544</v>
      </c>
      <c r="C3" s="1">
        <v>67914</v>
      </c>
      <c r="D3" s="1">
        <v>42360</v>
      </c>
      <c r="E3" s="20">
        <f t="shared" ref="E3:E66" si="0">D3/C3</f>
        <v>0.62373001148511353</v>
      </c>
      <c r="L3" t="s">
        <v>34</v>
      </c>
      <c r="M3" s="1">
        <v>38525</v>
      </c>
      <c r="N3" s="1">
        <v>35889</v>
      </c>
      <c r="O3" s="2">
        <v>0.93157689811810518</v>
      </c>
    </row>
    <row r="4" spans="1:15" x14ac:dyDescent="0.35">
      <c r="A4" s="12" t="s">
        <v>68</v>
      </c>
      <c r="B4" s="1">
        <v>148765</v>
      </c>
      <c r="C4" s="1">
        <v>194553</v>
      </c>
      <c r="D4" s="1">
        <v>104413</v>
      </c>
      <c r="E4" s="20">
        <f t="shared" si="0"/>
        <v>0.53668152123071866</v>
      </c>
      <c r="L4" t="s">
        <v>57</v>
      </c>
      <c r="M4" s="1">
        <v>12300</v>
      </c>
      <c r="N4" s="1">
        <v>11027</v>
      </c>
      <c r="O4" s="2">
        <v>0.89650406504065039</v>
      </c>
    </row>
    <row r="5" spans="1:15" x14ac:dyDescent="0.35">
      <c r="A5" s="12" t="s">
        <v>28</v>
      </c>
      <c r="B5" s="1">
        <v>23864</v>
      </c>
      <c r="C5" s="1">
        <v>45639</v>
      </c>
      <c r="D5" s="1">
        <v>4002</v>
      </c>
      <c r="E5" s="20">
        <f t="shared" si="0"/>
        <v>8.7688161440872936E-2</v>
      </c>
      <c r="L5" t="s">
        <v>50</v>
      </c>
      <c r="M5" s="1">
        <v>50721</v>
      </c>
      <c r="N5" s="1">
        <v>43065.724999999999</v>
      </c>
      <c r="O5" s="2">
        <v>0.84907089765580324</v>
      </c>
    </row>
    <row r="6" spans="1:15" x14ac:dyDescent="0.35">
      <c r="A6" s="9" t="s">
        <v>29</v>
      </c>
      <c r="B6" s="10">
        <v>112714</v>
      </c>
      <c r="C6" s="10">
        <v>165900</v>
      </c>
      <c r="D6" s="10">
        <f>SUM(D7:D10)</f>
        <v>68151</v>
      </c>
      <c r="E6" s="11">
        <f t="shared" si="0"/>
        <v>0.41079566003616635</v>
      </c>
      <c r="F6" s="21">
        <v>26283</v>
      </c>
      <c r="G6" s="21">
        <v>4520</v>
      </c>
      <c r="L6" t="s">
        <v>38</v>
      </c>
      <c r="M6" s="1">
        <v>85511</v>
      </c>
      <c r="N6" s="1">
        <v>69080</v>
      </c>
      <c r="O6" s="2">
        <v>0.80784928254844401</v>
      </c>
    </row>
    <row r="7" spans="1:15" x14ac:dyDescent="0.35">
      <c r="A7" s="12" t="s">
        <v>67</v>
      </c>
      <c r="B7" s="1">
        <v>26283</v>
      </c>
      <c r="C7" s="1">
        <v>33132</v>
      </c>
      <c r="D7" s="1">
        <v>18301</v>
      </c>
      <c r="E7" s="20">
        <f t="shared" si="0"/>
        <v>0.552366292406133</v>
      </c>
      <c r="F7" s="22"/>
      <c r="G7" s="22"/>
      <c r="L7" t="s">
        <v>42</v>
      </c>
      <c r="M7" s="1">
        <v>463</v>
      </c>
      <c r="N7" s="1">
        <v>350.99400000000003</v>
      </c>
      <c r="O7" s="2">
        <v>0.75808639308855297</v>
      </c>
    </row>
    <row r="8" spans="1:15" x14ac:dyDescent="0.35">
      <c r="A8" s="12" t="s">
        <v>68</v>
      </c>
      <c r="B8" s="1">
        <v>69804</v>
      </c>
      <c r="C8" s="1">
        <v>109538</v>
      </c>
      <c r="D8" s="1">
        <v>30625</v>
      </c>
      <c r="E8" s="20">
        <f t="shared" si="0"/>
        <v>0.27958334094104331</v>
      </c>
      <c r="F8" s="22"/>
      <c r="G8" s="22"/>
      <c r="L8" t="s">
        <v>36</v>
      </c>
      <c r="M8" s="1">
        <v>114834</v>
      </c>
      <c r="N8" s="1">
        <v>78516</v>
      </c>
      <c r="O8" s="2">
        <v>0.68373478238152463</v>
      </c>
    </row>
    <row r="9" spans="1:15" x14ac:dyDescent="0.35">
      <c r="A9" s="12" t="s">
        <v>49</v>
      </c>
      <c r="B9" s="1">
        <v>7131</v>
      </c>
      <c r="C9" s="1">
        <v>9009</v>
      </c>
      <c r="D9" s="1">
        <v>5004</v>
      </c>
      <c r="E9" s="20">
        <f t="shared" si="0"/>
        <v>0.5554445554445554</v>
      </c>
      <c r="F9" s="22"/>
      <c r="G9" s="22"/>
      <c r="L9" t="s">
        <v>48</v>
      </c>
      <c r="M9" s="1">
        <v>35378</v>
      </c>
      <c r="N9" s="1">
        <v>23643</v>
      </c>
      <c r="O9" s="2">
        <v>0.66829668155350785</v>
      </c>
    </row>
    <row r="10" spans="1:15" x14ac:dyDescent="0.35">
      <c r="A10" s="23" t="s">
        <v>30</v>
      </c>
      <c r="B10" s="24">
        <v>9496</v>
      </c>
      <c r="C10" s="24">
        <v>14221</v>
      </c>
      <c r="D10" s="24">
        <v>14221</v>
      </c>
      <c r="E10" s="25">
        <f t="shared" si="0"/>
        <v>1</v>
      </c>
      <c r="F10" s="26"/>
      <c r="G10" s="26"/>
      <c r="L10" t="s">
        <v>39</v>
      </c>
      <c r="M10" s="1">
        <v>153274</v>
      </c>
      <c r="N10" s="1">
        <v>101967.936</v>
      </c>
      <c r="O10" s="2">
        <v>0.66526570716494648</v>
      </c>
    </row>
    <row r="11" spans="1:15" x14ac:dyDescent="0.35">
      <c r="A11" s="9" t="s">
        <v>31</v>
      </c>
      <c r="B11" s="10">
        <v>226027</v>
      </c>
      <c r="C11" s="10">
        <v>327794</v>
      </c>
      <c r="D11" s="10">
        <f>SUM(D12:D14)</f>
        <v>157211</v>
      </c>
      <c r="E11" s="11">
        <f t="shared" si="0"/>
        <v>0.47960304337480247</v>
      </c>
      <c r="F11" s="27">
        <v>59612</v>
      </c>
      <c r="G11" s="27">
        <v>2711.1679999999978</v>
      </c>
      <c r="L11" t="s">
        <v>59</v>
      </c>
      <c r="M11" s="1">
        <v>54166</v>
      </c>
      <c r="N11" s="1">
        <v>28340.31</v>
      </c>
      <c r="O11" s="2">
        <v>0.52321216261123216</v>
      </c>
    </row>
    <row r="12" spans="1:15" x14ac:dyDescent="0.35">
      <c r="A12" s="23" t="s">
        <v>67</v>
      </c>
      <c r="B12" s="24">
        <v>59612</v>
      </c>
      <c r="C12" s="24">
        <v>78307</v>
      </c>
      <c r="D12" s="24">
        <v>78307</v>
      </c>
      <c r="E12" s="25">
        <f t="shared" si="0"/>
        <v>1</v>
      </c>
      <c r="F12" s="22"/>
      <c r="G12" s="22"/>
      <c r="L12" t="s">
        <v>46</v>
      </c>
      <c r="M12" s="1">
        <v>258900</v>
      </c>
      <c r="N12" s="1">
        <v>128941.22899999999</v>
      </c>
      <c r="O12" s="2">
        <v>0.49803487446890687</v>
      </c>
    </row>
    <row r="13" spans="1:15" x14ac:dyDescent="0.35">
      <c r="A13" s="12" t="s">
        <v>68</v>
      </c>
      <c r="B13" s="1">
        <v>154812</v>
      </c>
      <c r="C13" s="1">
        <v>237374</v>
      </c>
      <c r="D13" s="1">
        <v>66791</v>
      </c>
      <c r="E13" s="20">
        <f t="shared" si="0"/>
        <v>0.28137453975582838</v>
      </c>
      <c r="F13" s="22"/>
      <c r="G13" s="22"/>
      <c r="L13" t="s">
        <v>27</v>
      </c>
      <c r="M13" s="1">
        <v>308106</v>
      </c>
      <c r="N13" s="1">
        <v>150775</v>
      </c>
      <c r="O13" s="2">
        <v>0.48936080439848623</v>
      </c>
    </row>
    <row r="14" spans="1:15" x14ac:dyDescent="0.35">
      <c r="A14" s="23" t="s">
        <v>30</v>
      </c>
      <c r="B14" s="24">
        <v>11603</v>
      </c>
      <c r="C14" s="24">
        <v>12113</v>
      </c>
      <c r="D14" s="24">
        <v>12113</v>
      </c>
      <c r="E14" s="25">
        <f t="shared" si="0"/>
        <v>1</v>
      </c>
      <c r="F14" s="26"/>
      <c r="G14" s="26"/>
      <c r="L14" t="s">
        <v>32</v>
      </c>
      <c r="M14" s="1">
        <v>347675</v>
      </c>
      <c r="N14" s="1">
        <v>167362</v>
      </c>
      <c r="O14" s="2">
        <v>0.48137484719925216</v>
      </c>
    </row>
    <row r="15" spans="1:15" x14ac:dyDescent="0.35">
      <c r="A15" s="9" t="s">
        <v>32</v>
      </c>
      <c r="B15" s="10">
        <v>245109</v>
      </c>
      <c r="C15" s="10">
        <v>347675</v>
      </c>
      <c r="D15" s="10">
        <f>SUM(D16:D19)</f>
        <v>167362</v>
      </c>
      <c r="E15" s="11">
        <f t="shared" si="0"/>
        <v>0.48137484719925216</v>
      </c>
      <c r="L15" t="s">
        <v>31</v>
      </c>
      <c r="M15" s="1">
        <v>327794</v>
      </c>
      <c r="N15" s="1">
        <v>157211</v>
      </c>
      <c r="O15" s="2">
        <v>0.47960304337480247</v>
      </c>
    </row>
    <row r="16" spans="1:15" x14ac:dyDescent="0.35">
      <c r="A16" s="12" t="s">
        <v>33</v>
      </c>
      <c r="B16" s="1">
        <v>30693</v>
      </c>
      <c r="C16" s="1">
        <v>61039</v>
      </c>
      <c r="D16" s="1">
        <v>1395</v>
      </c>
      <c r="E16" s="20">
        <f t="shared" si="0"/>
        <v>2.2854240731335702E-2</v>
      </c>
      <c r="L16" t="s">
        <v>41</v>
      </c>
      <c r="M16" s="1">
        <v>20892</v>
      </c>
      <c r="N16" s="1">
        <v>9454</v>
      </c>
      <c r="O16" s="2">
        <v>0.45251771012827879</v>
      </c>
    </row>
    <row r="17" spans="1:15" x14ac:dyDescent="0.35">
      <c r="A17" s="12" t="s">
        <v>67</v>
      </c>
      <c r="B17" s="1">
        <v>32620</v>
      </c>
      <c r="C17" s="1">
        <v>43629</v>
      </c>
      <c r="D17" s="1">
        <v>28923</v>
      </c>
      <c r="E17" s="20">
        <f t="shared" si="0"/>
        <v>0.66293061954204768</v>
      </c>
      <c r="L17" t="s">
        <v>29</v>
      </c>
      <c r="M17" s="1">
        <v>165900</v>
      </c>
      <c r="N17" s="1">
        <v>68151</v>
      </c>
      <c r="O17" s="2">
        <v>0.41079566003616635</v>
      </c>
    </row>
    <row r="18" spans="1:15" x14ac:dyDescent="0.35">
      <c r="A18" s="12" t="s">
        <v>68</v>
      </c>
      <c r="B18" s="1">
        <v>167882</v>
      </c>
      <c r="C18" s="1">
        <v>219216</v>
      </c>
      <c r="D18" s="1">
        <v>126685</v>
      </c>
      <c r="E18" s="20">
        <f t="shared" si="0"/>
        <v>0.57790033574191668</v>
      </c>
      <c r="L18" t="s">
        <v>45</v>
      </c>
      <c r="M18" s="1">
        <v>113077</v>
      </c>
      <c r="N18" s="1">
        <v>45763</v>
      </c>
      <c r="O18" s="2">
        <v>0.4047065274105256</v>
      </c>
    </row>
    <row r="19" spans="1:15" x14ac:dyDescent="0.35">
      <c r="A19" s="12" t="s">
        <v>30</v>
      </c>
      <c r="B19" s="1">
        <v>13914</v>
      </c>
      <c r="C19" s="1">
        <v>23791</v>
      </c>
      <c r="D19" s="1">
        <v>10359</v>
      </c>
      <c r="E19" s="20">
        <f t="shared" si="0"/>
        <v>0.43541675423479465</v>
      </c>
      <c r="L19" t="s">
        <v>54</v>
      </c>
      <c r="M19" s="1">
        <v>84827</v>
      </c>
      <c r="N19" s="1">
        <v>30635.106</v>
      </c>
      <c r="O19" s="2">
        <v>0.36114805427517183</v>
      </c>
    </row>
    <row r="20" spans="1:15" x14ac:dyDescent="0.35">
      <c r="A20" s="9" t="s">
        <v>34</v>
      </c>
      <c r="B20" s="10">
        <v>36355</v>
      </c>
      <c r="C20" s="10">
        <v>38525</v>
      </c>
      <c r="D20" s="10">
        <f>SUM(D21:D23)</f>
        <v>35889</v>
      </c>
      <c r="E20" s="11">
        <f t="shared" si="0"/>
        <v>0.93157689811810518</v>
      </c>
      <c r="L20" t="s">
        <v>35</v>
      </c>
      <c r="M20" s="1">
        <v>71597</v>
      </c>
      <c r="N20" s="1">
        <v>10824</v>
      </c>
      <c r="O20" s="2">
        <v>0.15117951869491739</v>
      </c>
    </row>
    <row r="21" spans="1:15" x14ac:dyDescent="0.35">
      <c r="A21" s="12" t="s">
        <v>67</v>
      </c>
      <c r="B21" s="1">
        <v>1075</v>
      </c>
      <c r="C21" s="1">
        <v>1393</v>
      </c>
      <c r="D21" s="1">
        <v>907</v>
      </c>
      <c r="E21" s="20">
        <f t="shared" si="0"/>
        <v>0.65111270638908825</v>
      </c>
      <c r="L21" t="s">
        <v>52</v>
      </c>
      <c r="M21" s="1">
        <v>44813</v>
      </c>
      <c r="N21" s="1">
        <v>6566</v>
      </c>
      <c r="O21" s="2">
        <v>0.14651998304063554</v>
      </c>
    </row>
    <row r="22" spans="1:15" x14ac:dyDescent="0.35">
      <c r="A22" s="28" t="s">
        <v>68</v>
      </c>
      <c r="B22" s="29">
        <v>31439</v>
      </c>
      <c r="C22" s="29">
        <v>32985</v>
      </c>
      <c r="D22" s="29">
        <v>30835</v>
      </c>
      <c r="E22" s="30">
        <f t="shared" si="0"/>
        <v>0.93481885705623768</v>
      </c>
      <c r="L22" t="s">
        <v>51</v>
      </c>
      <c r="M22" s="1">
        <v>15897</v>
      </c>
      <c r="N22" s="1">
        <v>987</v>
      </c>
      <c r="O22" s="2">
        <v>6.2087186261558784E-2</v>
      </c>
    </row>
    <row r="23" spans="1:15" x14ac:dyDescent="0.35">
      <c r="A23" s="23" t="s">
        <v>30</v>
      </c>
      <c r="B23" s="24">
        <v>3841</v>
      </c>
      <c r="C23" s="24">
        <v>4147</v>
      </c>
      <c r="D23" s="24">
        <v>4147</v>
      </c>
      <c r="E23" s="25">
        <f t="shared" si="0"/>
        <v>1</v>
      </c>
    </row>
    <row r="24" spans="1:15" x14ac:dyDescent="0.35">
      <c r="A24" s="9" t="s">
        <v>35</v>
      </c>
      <c r="B24" s="10">
        <v>40901</v>
      </c>
      <c r="C24" s="10">
        <v>71597</v>
      </c>
      <c r="D24" s="10">
        <f>SUM(D25:D27)</f>
        <v>10824</v>
      </c>
      <c r="E24" s="11">
        <f t="shared" si="0"/>
        <v>0.15117951869491739</v>
      </c>
      <c r="F24" s="21">
        <v>4266</v>
      </c>
      <c r="G24" s="21">
        <v>742</v>
      </c>
    </row>
    <row r="25" spans="1:15" x14ac:dyDescent="0.35">
      <c r="A25" s="23" t="s">
        <v>33</v>
      </c>
      <c r="B25" s="24">
        <v>3885</v>
      </c>
      <c r="C25" s="24">
        <v>3885</v>
      </c>
      <c r="D25" s="24">
        <v>3885</v>
      </c>
      <c r="E25" s="25">
        <f t="shared" si="0"/>
        <v>1</v>
      </c>
      <c r="F25" s="22"/>
      <c r="G25" s="22"/>
    </row>
    <row r="26" spans="1:15" x14ac:dyDescent="0.35">
      <c r="A26" s="12" t="s">
        <v>67</v>
      </c>
      <c r="B26" s="1">
        <v>4266</v>
      </c>
      <c r="C26" s="1">
        <v>5998</v>
      </c>
      <c r="D26" s="1">
        <v>2720</v>
      </c>
      <c r="E26" s="20">
        <f t="shared" si="0"/>
        <v>0.45348449483161052</v>
      </c>
      <c r="F26" s="22"/>
      <c r="G26" s="22"/>
    </row>
    <row r="27" spans="1:15" x14ac:dyDescent="0.35">
      <c r="A27" s="12" t="s">
        <v>68</v>
      </c>
      <c r="B27" s="1">
        <v>32750</v>
      </c>
      <c r="C27" s="1">
        <v>61714</v>
      </c>
      <c r="D27" s="1">
        <v>4219</v>
      </c>
      <c r="E27" s="20">
        <f t="shared" si="0"/>
        <v>6.8363742424733448E-2</v>
      </c>
      <c r="F27" s="26"/>
      <c r="G27" s="26"/>
    </row>
    <row r="28" spans="1:15" x14ac:dyDescent="0.35">
      <c r="A28" s="9" t="s">
        <v>36</v>
      </c>
      <c r="B28" s="10">
        <v>84791</v>
      </c>
      <c r="C28" s="10">
        <v>114834</v>
      </c>
      <c r="D28" s="10">
        <f>SUM(D29:D31)</f>
        <v>78516</v>
      </c>
      <c r="E28" s="11">
        <f t="shared" si="0"/>
        <v>0.68373478238152463</v>
      </c>
      <c r="F28" s="27">
        <v>15700</v>
      </c>
      <c r="G28" s="27">
        <v>8947</v>
      </c>
    </row>
    <row r="29" spans="1:15" x14ac:dyDescent="0.35">
      <c r="A29" s="12" t="s">
        <v>67</v>
      </c>
      <c r="B29" s="1">
        <v>15700</v>
      </c>
      <c r="C29" s="1">
        <v>27561</v>
      </c>
      <c r="D29" s="1">
        <v>11475</v>
      </c>
      <c r="E29" s="20">
        <f t="shared" si="0"/>
        <v>0.41634918907151408</v>
      </c>
      <c r="F29" s="22"/>
      <c r="G29" s="22"/>
    </row>
    <row r="30" spans="1:15" x14ac:dyDescent="0.35">
      <c r="A30" s="12" t="s">
        <v>68</v>
      </c>
      <c r="B30" s="1">
        <v>61195</v>
      </c>
      <c r="C30" s="1">
        <v>79317</v>
      </c>
      <c r="D30" s="1">
        <v>59085</v>
      </c>
      <c r="E30" s="20">
        <f t="shared" si="0"/>
        <v>0.74492227391353683</v>
      </c>
      <c r="F30" s="22"/>
      <c r="G30" s="22"/>
    </row>
    <row r="31" spans="1:15" x14ac:dyDescent="0.35">
      <c r="A31" s="23" t="s">
        <v>37</v>
      </c>
      <c r="B31" s="24">
        <v>7896</v>
      </c>
      <c r="C31" s="24">
        <v>7956</v>
      </c>
      <c r="D31" s="24">
        <v>7956</v>
      </c>
      <c r="E31" s="25">
        <f t="shared" si="0"/>
        <v>1</v>
      </c>
      <c r="F31" s="26"/>
      <c r="G31" s="26"/>
    </row>
    <row r="32" spans="1:15" x14ac:dyDescent="0.35">
      <c r="A32" s="9" t="s">
        <v>38</v>
      </c>
      <c r="B32" s="10">
        <v>68662</v>
      </c>
      <c r="C32" s="10">
        <v>85511</v>
      </c>
      <c r="D32" s="10">
        <f>SUM(D33:D35)</f>
        <v>69080</v>
      </c>
      <c r="E32" s="11">
        <f t="shared" si="0"/>
        <v>0.80784928254844401</v>
      </c>
    </row>
    <row r="33" spans="1:5" x14ac:dyDescent="0.35">
      <c r="A33" s="12" t="s">
        <v>67</v>
      </c>
      <c r="B33" s="1">
        <v>8329</v>
      </c>
      <c r="C33" s="1">
        <v>15748</v>
      </c>
      <c r="D33" s="1">
        <v>2559</v>
      </c>
      <c r="E33" s="20">
        <f t="shared" si="0"/>
        <v>0.16249682499364998</v>
      </c>
    </row>
    <row r="34" spans="1:5" x14ac:dyDescent="0.35">
      <c r="A34" s="28" t="s">
        <v>68</v>
      </c>
      <c r="B34" s="29">
        <v>48930</v>
      </c>
      <c r="C34" s="29">
        <v>55663</v>
      </c>
      <c r="D34" s="29">
        <v>54030</v>
      </c>
      <c r="E34" s="30">
        <f t="shared" si="0"/>
        <v>0.97066273826419702</v>
      </c>
    </row>
    <row r="35" spans="1:5" x14ac:dyDescent="0.35">
      <c r="A35" s="12" t="s">
        <v>28</v>
      </c>
      <c r="B35" s="1">
        <v>11403</v>
      </c>
      <c r="C35" s="1">
        <v>14100</v>
      </c>
      <c r="D35" s="1">
        <v>12491</v>
      </c>
      <c r="E35" s="20">
        <f t="shared" si="0"/>
        <v>0.88588652482269503</v>
      </c>
    </row>
    <row r="36" spans="1:5" x14ac:dyDescent="0.35">
      <c r="A36" s="9" t="s">
        <v>39</v>
      </c>
      <c r="B36" s="10">
        <v>117526</v>
      </c>
      <c r="C36" s="10">
        <v>153274</v>
      </c>
      <c r="D36" s="10">
        <f>SUM(D37:D41)</f>
        <v>101967.936</v>
      </c>
      <c r="E36" s="11">
        <f t="shared" si="0"/>
        <v>0.66526570716494648</v>
      </c>
    </row>
    <row r="37" spans="1:5" x14ac:dyDescent="0.35">
      <c r="A37" s="28" t="s">
        <v>40</v>
      </c>
      <c r="B37" s="29">
        <v>8341</v>
      </c>
      <c r="C37" s="29">
        <v>9178</v>
      </c>
      <c r="D37" s="29">
        <v>9128</v>
      </c>
      <c r="E37" s="30">
        <f t="shared" si="0"/>
        <v>0.99455219001961215</v>
      </c>
    </row>
    <row r="38" spans="1:5" x14ac:dyDescent="0.35">
      <c r="A38" s="23" t="s">
        <v>67</v>
      </c>
      <c r="B38" s="24">
        <v>38571</v>
      </c>
      <c r="C38" s="24">
        <v>42481</v>
      </c>
      <c r="D38" s="24">
        <v>42481</v>
      </c>
      <c r="E38" s="25">
        <f t="shared" si="0"/>
        <v>1</v>
      </c>
    </row>
    <row r="39" spans="1:5" x14ac:dyDescent="0.35">
      <c r="A39" s="28" t="s">
        <v>68</v>
      </c>
      <c r="B39" s="29">
        <v>42737</v>
      </c>
      <c r="C39" s="29">
        <v>46167</v>
      </c>
      <c r="D39" s="29">
        <v>42715</v>
      </c>
      <c r="E39" s="30">
        <f t="shared" si="0"/>
        <v>0.92522797669330903</v>
      </c>
    </row>
    <row r="40" spans="1:5" x14ac:dyDescent="0.35">
      <c r="A40" s="12" t="s">
        <v>28</v>
      </c>
      <c r="B40" s="1">
        <v>16478</v>
      </c>
      <c r="C40" s="1">
        <v>32775</v>
      </c>
      <c r="D40" s="1">
        <v>80</v>
      </c>
      <c r="E40" s="20">
        <f t="shared" si="0"/>
        <v>2.4408848207475211E-3</v>
      </c>
    </row>
    <row r="41" spans="1:5" x14ac:dyDescent="0.35">
      <c r="A41" s="12" t="s">
        <v>37</v>
      </c>
      <c r="B41" s="1">
        <v>11399</v>
      </c>
      <c r="C41" s="1">
        <v>22673</v>
      </c>
      <c r="D41" s="1">
        <v>7563.9359999999997</v>
      </c>
      <c r="E41" s="20">
        <f t="shared" si="0"/>
        <v>0.333609844308208</v>
      </c>
    </row>
    <row r="42" spans="1:5" x14ac:dyDescent="0.35">
      <c r="A42" s="9" t="s">
        <v>41</v>
      </c>
      <c r="B42" s="10">
        <v>14276</v>
      </c>
      <c r="C42" s="10">
        <v>20892</v>
      </c>
      <c r="D42" s="10">
        <f>SUM(D43:D44)</f>
        <v>9454</v>
      </c>
      <c r="E42" s="11">
        <f t="shared" si="0"/>
        <v>0.45251771012827879</v>
      </c>
    </row>
    <row r="43" spans="1:5" x14ac:dyDescent="0.35">
      <c r="A43" s="12" t="s">
        <v>67</v>
      </c>
      <c r="B43" s="1">
        <v>2471</v>
      </c>
      <c r="C43" s="1">
        <v>3864</v>
      </c>
      <c r="D43" s="1">
        <v>955</v>
      </c>
      <c r="E43" s="20">
        <f t="shared" si="0"/>
        <v>0.24715320910973085</v>
      </c>
    </row>
    <row r="44" spans="1:5" x14ac:dyDescent="0.35">
      <c r="A44" s="12" t="s">
        <v>68</v>
      </c>
      <c r="B44" s="1">
        <v>11805</v>
      </c>
      <c r="C44" s="1">
        <v>17028</v>
      </c>
      <c r="D44" s="1">
        <v>8499</v>
      </c>
      <c r="E44" s="20">
        <f t="shared" si="0"/>
        <v>0.49911909795630727</v>
      </c>
    </row>
    <row r="45" spans="1:5" x14ac:dyDescent="0.35">
      <c r="A45" s="9" t="s">
        <v>42</v>
      </c>
      <c r="B45" s="10">
        <v>375</v>
      </c>
      <c r="C45" s="10">
        <v>463</v>
      </c>
      <c r="D45" s="10">
        <f>SUM(D46:D50)</f>
        <v>350.99400000000003</v>
      </c>
      <c r="E45" s="11">
        <f t="shared" si="0"/>
        <v>0.75808639308855297</v>
      </c>
    </row>
    <row r="46" spans="1:5" x14ac:dyDescent="0.35">
      <c r="A46" s="12" t="s">
        <v>67</v>
      </c>
      <c r="B46" s="1">
        <v>18</v>
      </c>
      <c r="C46" s="1">
        <v>36</v>
      </c>
      <c r="D46" s="1">
        <v>0</v>
      </c>
      <c r="E46" s="20">
        <f t="shared" si="0"/>
        <v>0</v>
      </c>
    </row>
    <row r="47" spans="1:5" x14ac:dyDescent="0.35">
      <c r="A47" s="28" t="s">
        <v>68</v>
      </c>
      <c r="B47" s="29">
        <v>235</v>
      </c>
      <c r="C47" s="29">
        <v>251</v>
      </c>
      <c r="D47" s="29">
        <v>247</v>
      </c>
      <c r="E47" s="30">
        <f t="shared" si="0"/>
        <v>0.98406374501992033</v>
      </c>
    </row>
    <row r="48" spans="1:5" x14ac:dyDescent="0.35">
      <c r="A48" s="12" t="s">
        <v>30</v>
      </c>
      <c r="B48" s="1">
        <v>27</v>
      </c>
      <c r="C48" s="1">
        <v>53</v>
      </c>
      <c r="D48" s="1">
        <v>17</v>
      </c>
      <c r="E48" s="20">
        <f t="shared" si="0"/>
        <v>0.32075471698113206</v>
      </c>
    </row>
    <row r="49" spans="1:7" x14ac:dyDescent="0.35">
      <c r="A49" s="12" t="s">
        <v>43</v>
      </c>
      <c r="B49" s="1">
        <v>60</v>
      </c>
      <c r="C49" s="1">
        <v>63</v>
      </c>
      <c r="D49" s="1">
        <v>55</v>
      </c>
      <c r="E49" s="20">
        <f t="shared" si="0"/>
        <v>0.87301587301587302</v>
      </c>
    </row>
    <row r="50" spans="1:7" x14ac:dyDescent="0.35">
      <c r="A50" s="12" t="s">
        <v>44</v>
      </c>
      <c r="B50" s="1">
        <v>35</v>
      </c>
      <c r="C50" s="1">
        <v>60</v>
      </c>
      <c r="D50" s="1">
        <v>31.994</v>
      </c>
      <c r="E50" s="20">
        <f t="shared" si="0"/>
        <v>0.53323333333333334</v>
      </c>
    </row>
    <row r="51" spans="1:7" x14ac:dyDescent="0.35">
      <c r="A51" s="9" t="s">
        <v>45</v>
      </c>
      <c r="B51" s="10">
        <v>68740</v>
      </c>
      <c r="C51" s="10">
        <v>113077</v>
      </c>
      <c r="D51" s="10">
        <f>SUM(D52:D53)</f>
        <v>45763</v>
      </c>
      <c r="E51" s="11">
        <f t="shared" si="0"/>
        <v>0.4047065274105256</v>
      </c>
    </row>
    <row r="52" spans="1:7" x14ac:dyDescent="0.35">
      <c r="A52" s="12" t="s">
        <v>67</v>
      </c>
      <c r="B52" s="1">
        <v>4105</v>
      </c>
      <c r="C52" s="1">
        <v>7924</v>
      </c>
      <c r="D52" s="1">
        <v>476</v>
      </c>
      <c r="E52" s="20">
        <f t="shared" si="0"/>
        <v>6.0070671378091869E-2</v>
      </c>
    </row>
    <row r="53" spans="1:7" x14ac:dyDescent="0.35">
      <c r="A53" s="12" t="s">
        <v>68</v>
      </c>
      <c r="B53" s="1">
        <v>64635</v>
      </c>
      <c r="C53" s="1">
        <v>105153</v>
      </c>
      <c r="D53" s="1">
        <v>45287</v>
      </c>
      <c r="E53" s="20">
        <f t="shared" si="0"/>
        <v>0.43067720369366541</v>
      </c>
    </row>
    <row r="54" spans="1:7" x14ac:dyDescent="0.35">
      <c r="A54" s="9" t="s">
        <v>46</v>
      </c>
      <c r="B54" s="10">
        <v>165553</v>
      </c>
      <c r="C54" s="10">
        <v>258900</v>
      </c>
      <c r="D54" s="10">
        <f>SUM(D55:D56)</f>
        <v>128941.22899999999</v>
      </c>
      <c r="E54" s="11">
        <f t="shared" si="0"/>
        <v>0.49803487446890687</v>
      </c>
    </row>
    <row r="55" spans="1:7" x14ac:dyDescent="0.35">
      <c r="A55" s="12" t="s">
        <v>67</v>
      </c>
      <c r="B55" s="1">
        <v>21370</v>
      </c>
      <c r="C55" s="1">
        <v>37077</v>
      </c>
      <c r="D55" s="1">
        <v>435.22899999999936</v>
      </c>
      <c r="E55" s="20">
        <f t="shared" si="0"/>
        <v>1.1738517140005917E-2</v>
      </c>
    </row>
    <row r="56" spans="1:7" x14ac:dyDescent="0.35">
      <c r="A56" s="12" t="s">
        <v>68</v>
      </c>
      <c r="B56" s="1">
        <v>144183</v>
      </c>
      <c r="C56" s="1">
        <v>221823</v>
      </c>
      <c r="D56" s="1">
        <v>128506</v>
      </c>
      <c r="E56" s="20">
        <f t="shared" si="0"/>
        <v>0.57931774432768468</v>
      </c>
    </row>
    <row r="57" spans="1:7" x14ac:dyDescent="0.35">
      <c r="A57" s="9" t="s">
        <v>47</v>
      </c>
      <c r="B57" s="10">
        <v>1780</v>
      </c>
      <c r="C57" s="10">
        <v>2188</v>
      </c>
      <c r="D57" s="10">
        <f>SUM(D58:D59)</f>
        <v>2188</v>
      </c>
      <c r="E57" s="11">
        <f t="shared" si="0"/>
        <v>1</v>
      </c>
    </row>
    <row r="58" spans="1:7" x14ac:dyDescent="0.35">
      <c r="A58" s="23" t="s">
        <v>67</v>
      </c>
      <c r="B58" s="24">
        <v>434</v>
      </c>
      <c r="C58" s="24">
        <v>842</v>
      </c>
      <c r="D58" s="24">
        <v>842</v>
      </c>
      <c r="E58" s="25">
        <f t="shared" si="0"/>
        <v>1</v>
      </c>
      <c r="F58" s="31">
        <v>434</v>
      </c>
      <c r="G58" s="31">
        <v>434</v>
      </c>
    </row>
    <row r="59" spans="1:7" x14ac:dyDescent="0.35">
      <c r="A59" s="23" t="s">
        <v>68</v>
      </c>
      <c r="B59" s="24">
        <v>1346</v>
      </c>
      <c r="C59" s="24">
        <v>1346</v>
      </c>
      <c r="D59" s="24">
        <v>1346</v>
      </c>
      <c r="E59" s="25">
        <f t="shared" si="0"/>
        <v>1</v>
      </c>
      <c r="F59" s="32"/>
      <c r="G59" s="32"/>
    </row>
    <row r="60" spans="1:7" x14ac:dyDescent="0.35">
      <c r="A60" s="9" t="s">
        <v>48</v>
      </c>
      <c r="B60" s="10">
        <v>25964</v>
      </c>
      <c r="C60" s="10">
        <v>35378</v>
      </c>
      <c r="D60" s="10">
        <f>SUM(D61:D64)</f>
        <v>23643</v>
      </c>
      <c r="E60" s="11">
        <f t="shared" si="0"/>
        <v>0.66829668155350785</v>
      </c>
    </row>
    <row r="61" spans="1:7" x14ac:dyDescent="0.35">
      <c r="A61" s="12" t="s">
        <v>67</v>
      </c>
      <c r="B61" s="1">
        <v>1498</v>
      </c>
      <c r="C61" s="1">
        <v>2696</v>
      </c>
      <c r="D61" s="1">
        <v>972</v>
      </c>
      <c r="E61" s="20">
        <f t="shared" si="0"/>
        <v>0.36053412462908013</v>
      </c>
    </row>
    <row r="62" spans="1:7" x14ac:dyDescent="0.35">
      <c r="A62" s="12" t="s">
        <v>68</v>
      </c>
      <c r="B62" s="1">
        <v>6760</v>
      </c>
      <c r="C62" s="1">
        <v>10871</v>
      </c>
      <c r="D62" s="1">
        <v>6599</v>
      </c>
      <c r="E62" s="20">
        <f t="shared" si="0"/>
        <v>0.60702787232085365</v>
      </c>
    </row>
    <row r="63" spans="1:7" x14ac:dyDescent="0.35">
      <c r="A63" s="12" t="s">
        <v>49</v>
      </c>
      <c r="B63" s="1">
        <v>4028</v>
      </c>
      <c r="C63" s="1">
        <v>6949</v>
      </c>
      <c r="D63" s="1">
        <v>4422</v>
      </c>
      <c r="E63" s="20">
        <f t="shared" si="0"/>
        <v>0.63635055403655205</v>
      </c>
    </row>
    <row r="64" spans="1:7" x14ac:dyDescent="0.35">
      <c r="A64" s="12" t="s">
        <v>28</v>
      </c>
      <c r="B64" s="1">
        <v>13678</v>
      </c>
      <c r="C64" s="1">
        <v>14862</v>
      </c>
      <c r="D64" s="1">
        <v>11650</v>
      </c>
      <c r="E64" s="20">
        <f t="shared" si="0"/>
        <v>0.78387834746332929</v>
      </c>
    </row>
    <row r="65" spans="1:7" x14ac:dyDescent="0.35">
      <c r="A65" s="9" t="s">
        <v>50</v>
      </c>
      <c r="B65" s="10">
        <v>45753</v>
      </c>
      <c r="C65" s="10">
        <v>50721</v>
      </c>
      <c r="D65" s="10">
        <f>SUM(D66:D68)</f>
        <v>43065.724999999999</v>
      </c>
      <c r="E65" s="11">
        <f t="shared" si="0"/>
        <v>0.84907089765580324</v>
      </c>
    </row>
    <row r="66" spans="1:7" x14ac:dyDescent="0.35">
      <c r="A66" s="28" t="s">
        <v>67</v>
      </c>
      <c r="B66" s="29">
        <v>1919</v>
      </c>
      <c r="C66" s="29">
        <v>1919</v>
      </c>
      <c r="D66" s="29">
        <v>1899.7249999999999</v>
      </c>
      <c r="E66" s="30">
        <f t="shared" si="0"/>
        <v>0.9899557060969254</v>
      </c>
      <c r="F66" s="27">
        <v>401</v>
      </c>
      <c r="G66" s="27">
        <v>259</v>
      </c>
    </row>
    <row r="67" spans="1:7" x14ac:dyDescent="0.35">
      <c r="A67" s="12" t="s">
        <v>68</v>
      </c>
      <c r="B67" s="1">
        <v>11088</v>
      </c>
      <c r="C67" s="1">
        <v>16056</v>
      </c>
      <c r="D67" s="1">
        <v>8420</v>
      </c>
      <c r="E67" s="20">
        <f t="shared" ref="E67:E95" si="1">D67/C67</f>
        <v>0.52441454907822616</v>
      </c>
      <c r="F67" s="22"/>
      <c r="G67" s="22"/>
    </row>
    <row r="68" spans="1:7" x14ac:dyDescent="0.35">
      <c r="A68" s="23" t="s">
        <v>28</v>
      </c>
      <c r="B68" s="24">
        <v>32746</v>
      </c>
      <c r="C68" s="24">
        <v>32746</v>
      </c>
      <c r="D68" s="24">
        <v>32746</v>
      </c>
      <c r="E68" s="25">
        <f t="shared" si="1"/>
        <v>1</v>
      </c>
      <c r="F68" s="26"/>
      <c r="G68" s="26"/>
    </row>
    <row r="69" spans="1:7" x14ac:dyDescent="0.35">
      <c r="A69" s="9" t="s">
        <v>51</v>
      </c>
      <c r="B69" s="10">
        <v>15897</v>
      </c>
      <c r="C69" s="10">
        <v>15897</v>
      </c>
      <c r="D69" s="10">
        <f>SUM(D70)</f>
        <v>987</v>
      </c>
      <c r="E69" s="11">
        <f t="shared" si="1"/>
        <v>6.2087186261558784E-2</v>
      </c>
    </row>
    <row r="70" spans="1:7" x14ac:dyDescent="0.35">
      <c r="A70" s="12" t="s">
        <v>67</v>
      </c>
      <c r="B70" s="1">
        <v>15897</v>
      </c>
      <c r="C70" s="1">
        <v>15897</v>
      </c>
      <c r="D70" s="1">
        <v>987</v>
      </c>
      <c r="E70" s="20">
        <f t="shared" si="1"/>
        <v>6.2087186261558784E-2</v>
      </c>
    </row>
    <row r="71" spans="1:7" x14ac:dyDescent="0.35">
      <c r="A71" s="9" t="s">
        <v>52</v>
      </c>
      <c r="B71" s="10">
        <v>24549</v>
      </c>
      <c r="C71" s="10">
        <v>44813</v>
      </c>
      <c r="D71" s="10">
        <f>SUM(D72:D76)</f>
        <v>6566</v>
      </c>
      <c r="E71" s="11">
        <f t="shared" si="1"/>
        <v>0.14651998304063554</v>
      </c>
    </row>
    <row r="72" spans="1:7" x14ac:dyDescent="0.35">
      <c r="A72" s="12" t="s">
        <v>67</v>
      </c>
      <c r="B72" s="1">
        <v>1871</v>
      </c>
      <c r="C72" s="1">
        <v>3713</v>
      </c>
      <c r="D72" s="1">
        <v>9</v>
      </c>
      <c r="E72" s="20">
        <f t="shared" si="1"/>
        <v>2.4239159709130084E-3</v>
      </c>
    </row>
    <row r="73" spans="1:7" x14ac:dyDescent="0.35">
      <c r="A73" s="12" t="s">
        <v>68</v>
      </c>
      <c r="B73" s="1">
        <v>17211</v>
      </c>
      <c r="C73" s="1">
        <v>30226</v>
      </c>
      <c r="D73" s="1">
        <v>6557</v>
      </c>
      <c r="E73" s="11">
        <f t="shared" si="1"/>
        <v>0.21693244226824587</v>
      </c>
    </row>
    <row r="74" spans="1:7" x14ac:dyDescent="0.35">
      <c r="A74" s="12" t="s">
        <v>53</v>
      </c>
      <c r="B74" s="1">
        <v>1487</v>
      </c>
      <c r="C74" s="1">
        <v>2958</v>
      </c>
      <c r="D74" s="1">
        <v>0</v>
      </c>
      <c r="E74" s="20">
        <f t="shared" si="1"/>
        <v>0</v>
      </c>
    </row>
    <row r="75" spans="1:7" x14ac:dyDescent="0.35">
      <c r="A75" s="12" t="s">
        <v>30</v>
      </c>
      <c r="B75" s="1">
        <v>2309</v>
      </c>
      <c r="C75" s="1">
        <v>4592</v>
      </c>
      <c r="D75" s="1">
        <v>0</v>
      </c>
      <c r="E75" s="20">
        <f t="shared" si="1"/>
        <v>0</v>
      </c>
    </row>
    <row r="76" spans="1:7" x14ac:dyDescent="0.35">
      <c r="A76" s="12" t="s">
        <v>28</v>
      </c>
      <c r="B76" s="1">
        <v>1671</v>
      </c>
      <c r="C76" s="1">
        <v>3324</v>
      </c>
      <c r="D76" s="1">
        <v>0</v>
      </c>
      <c r="E76" s="20">
        <f t="shared" si="1"/>
        <v>0</v>
      </c>
    </row>
    <row r="77" spans="1:7" x14ac:dyDescent="0.35">
      <c r="A77" s="9" t="s">
        <v>54</v>
      </c>
      <c r="B77" s="10">
        <v>57286</v>
      </c>
      <c r="C77" s="10">
        <v>84827</v>
      </c>
      <c r="D77" s="10">
        <f>SUM(D78:D83)</f>
        <v>30635.106</v>
      </c>
      <c r="E77" s="11">
        <f t="shared" si="1"/>
        <v>0.36114805427517183</v>
      </c>
    </row>
    <row r="78" spans="1:7" x14ac:dyDescent="0.35">
      <c r="A78" s="12" t="s">
        <v>33</v>
      </c>
      <c r="B78" s="1">
        <v>5058</v>
      </c>
      <c r="C78" s="1">
        <v>7228</v>
      </c>
      <c r="D78" s="1">
        <v>2503</v>
      </c>
      <c r="E78" s="20">
        <f t="shared" si="1"/>
        <v>0.34629219701162145</v>
      </c>
    </row>
    <row r="79" spans="1:7" x14ac:dyDescent="0.35">
      <c r="A79" s="12" t="s">
        <v>67</v>
      </c>
      <c r="B79" s="1">
        <v>6538</v>
      </c>
      <c r="C79" s="1">
        <v>9397</v>
      </c>
      <c r="D79" s="1">
        <v>2652</v>
      </c>
      <c r="E79" s="20">
        <f t="shared" si="1"/>
        <v>0.28221772906246673</v>
      </c>
    </row>
    <row r="80" spans="1:7" x14ac:dyDescent="0.35">
      <c r="A80" s="12" t="s">
        <v>68</v>
      </c>
      <c r="B80" s="1">
        <v>19948</v>
      </c>
      <c r="C80" s="1">
        <v>29870</v>
      </c>
      <c r="D80" s="1">
        <v>11453</v>
      </c>
      <c r="E80" s="20">
        <f t="shared" si="1"/>
        <v>0.38342818881821228</v>
      </c>
    </row>
    <row r="81" spans="1:5" x14ac:dyDescent="0.35">
      <c r="A81" s="12" t="s">
        <v>55</v>
      </c>
      <c r="B81" s="1">
        <v>6039</v>
      </c>
      <c r="C81" s="1">
        <v>12012</v>
      </c>
      <c r="D81" s="1">
        <v>18.105999999999767</v>
      </c>
      <c r="E81" s="20">
        <f t="shared" si="1"/>
        <v>1.5073260073259879E-3</v>
      </c>
    </row>
    <row r="82" spans="1:5" x14ac:dyDescent="0.35">
      <c r="A82" s="28" t="s">
        <v>28</v>
      </c>
      <c r="B82" s="29">
        <v>7853</v>
      </c>
      <c r="C82" s="29">
        <v>11252</v>
      </c>
      <c r="D82" s="29">
        <v>10567</v>
      </c>
      <c r="E82" s="30">
        <f t="shared" si="1"/>
        <v>0.93912193387842158</v>
      </c>
    </row>
    <row r="83" spans="1:5" x14ac:dyDescent="0.35">
      <c r="A83" s="12" t="s">
        <v>56</v>
      </c>
      <c r="B83" s="1">
        <v>11850</v>
      </c>
      <c r="C83" s="1">
        <v>15068</v>
      </c>
      <c r="D83" s="1">
        <v>3442</v>
      </c>
      <c r="E83" s="20">
        <f t="shared" si="1"/>
        <v>0.2284311122909477</v>
      </c>
    </row>
    <row r="84" spans="1:5" x14ac:dyDescent="0.35">
      <c r="A84" s="9" t="s">
        <v>57</v>
      </c>
      <c r="B84" s="10">
        <v>9950</v>
      </c>
      <c r="C84" s="10">
        <v>12300</v>
      </c>
      <c r="D84" s="10">
        <f>SUM(D85:D88)</f>
        <v>11027</v>
      </c>
      <c r="E84" s="11">
        <f t="shared" si="1"/>
        <v>0.89650406504065039</v>
      </c>
    </row>
    <row r="85" spans="1:5" x14ac:dyDescent="0.35">
      <c r="A85" s="12" t="s">
        <v>67</v>
      </c>
      <c r="B85" s="1">
        <v>618</v>
      </c>
      <c r="C85" s="1">
        <v>1113</v>
      </c>
      <c r="D85" s="1">
        <v>378</v>
      </c>
      <c r="E85" s="20">
        <f t="shared" si="1"/>
        <v>0.33962264150943394</v>
      </c>
    </row>
    <row r="86" spans="1:5" x14ac:dyDescent="0.35">
      <c r="A86" s="23" t="s">
        <v>68</v>
      </c>
      <c r="B86" s="24">
        <v>7223</v>
      </c>
      <c r="C86" s="24">
        <v>7934</v>
      </c>
      <c r="D86" s="24">
        <v>7934</v>
      </c>
      <c r="E86" s="25">
        <f t="shared" si="1"/>
        <v>1</v>
      </c>
    </row>
    <row r="87" spans="1:5" x14ac:dyDescent="0.35">
      <c r="A87" s="12" t="s">
        <v>58</v>
      </c>
      <c r="B87" s="1">
        <v>722</v>
      </c>
      <c r="C87" s="1">
        <v>1139</v>
      </c>
      <c r="D87" s="1">
        <v>601</v>
      </c>
      <c r="E87" s="20">
        <f t="shared" si="1"/>
        <v>0.52765583845478492</v>
      </c>
    </row>
    <row r="88" spans="1:5" x14ac:dyDescent="0.35">
      <c r="A88" s="23" t="s">
        <v>28</v>
      </c>
      <c r="B88" s="24">
        <v>1387</v>
      </c>
      <c r="C88" s="24">
        <v>2114</v>
      </c>
      <c r="D88" s="24">
        <v>2114</v>
      </c>
      <c r="E88" s="25">
        <f t="shared" si="1"/>
        <v>1</v>
      </c>
    </row>
    <row r="89" spans="1:5" x14ac:dyDescent="0.35">
      <c r="A89" s="9" t="s">
        <v>59</v>
      </c>
      <c r="B89" s="10">
        <v>36909</v>
      </c>
      <c r="C89" s="10">
        <v>54166</v>
      </c>
      <c r="D89" s="10">
        <f>SUM(D90:D94)</f>
        <v>28340.31</v>
      </c>
      <c r="E89" s="11">
        <f t="shared" si="1"/>
        <v>0.52321216261123216</v>
      </c>
    </row>
    <row r="90" spans="1:5" x14ac:dyDescent="0.35">
      <c r="A90" s="12" t="s">
        <v>33</v>
      </c>
      <c r="B90" s="1">
        <v>2950</v>
      </c>
      <c r="C90" s="1">
        <v>3964</v>
      </c>
      <c r="D90" s="1">
        <v>1390</v>
      </c>
      <c r="E90" s="20">
        <f t="shared" si="1"/>
        <v>0.35065590312815337</v>
      </c>
    </row>
    <row r="91" spans="1:5" x14ac:dyDescent="0.35">
      <c r="A91" s="12" t="s">
        <v>67</v>
      </c>
      <c r="B91" s="1">
        <v>1921</v>
      </c>
      <c r="C91" s="1">
        <v>3641</v>
      </c>
      <c r="D91" s="1">
        <v>295</v>
      </c>
      <c r="E91" s="20">
        <f t="shared" si="1"/>
        <v>8.1021697335896731E-2</v>
      </c>
    </row>
    <row r="92" spans="1:5" x14ac:dyDescent="0.35">
      <c r="A92" s="12" t="s">
        <v>68</v>
      </c>
      <c r="B92" s="1">
        <v>25048</v>
      </c>
      <c r="C92" s="1">
        <v>35253</v>
      </c>
      <c r="D92" s="1">
        <v>23007</v>
      </c>
      <c r="E92" s="20">
        <f t="shared" si="1"/>
        <v>0.65262530848438427</v>
      </c>
    </row>
    <row r="93" spans="1:5" x14ac:dyDescent="0.35">
      <c r="A93" s="12" t="s">
        <v>60</v>
      </c>
      <c r="B93" s="1">
        <v>2606</v>
      </c>
      <c r="C93" s="1">
        <v>4925</v>
      </c>
      <c r="D93" s="1">
        <v>0.31000000000040018</v>
      </c>
      <c r="E93" s="20">
        <f t="shared" si="1"/>
        <v>6.2944162436629481E-5</v>
      </c>
    </row>
    <row r="94" spans="1:5" x14ac:dyDescent="0.35">
      <c r="A94" s="12" t="s">
        <v>28</v>
      </c>
      <c r="B94" s="1">
        <v>4384</v>
      </c>
      <c r="C94" s="1">
        <v>6383</v>
      </c>
      <c r="D94" s="1">
        <v>3648</v>
      </c>
      <c r="E94" s="20">
        <f t="shared" si="1"/>
        <v>0.57151809493968353</v>
      </c>
    </row>
    <row r="95" spans="1:5" x14ac:dyDescent="0.35">
      <c r="A95" s="13" t="s">
        <v>61</v>
      </c>
      <c r="B95" s="14">
        <v>1618290</v>
      </c>
      <c r="C95" s="14">
        <v>2306838</v>
      </c>
      <c r="D95" s="14">
        <f>D89+D84+D77+D71+D65+D69+D60+D57+D54+D51+D45+D42+D36+D32+D28+D24+D20+D15+D11+D6+D2</f>
        <v>1170737.3</v>
      </c>
      <c r="E95" s="15">
        <f t="shared" si="1"/>
        <v>0.50750737589722383</v>
      </c>
    </row>
  </sheetData>
  <sortState xmlns:xlrd2="http://schemas.microsoft.com/office/spreadsheetml/2017/richdata2" ref="L2:O22">
    <sortCondition descending="1" ref="O2:O22"/>
  </sortState>
  <mergeCells count="12">
    <mergeCell ref="F28:F31"/>
    <mergeCell ref="G28:G31"/>
    <mergeCell ref="F58:F59"/>
    <mergeCell ref="G58:G59"/>
    <mergeCell ref="F66:F68"/>
    <mergeCell ref="G66:G68"/>
    <mergeCell ref="F6:F10"/>
    <mergeCell ref="G6:G10"/>
    <mergeCell ref="F11:F14"/>
    <mergeCell ref="G11:G14"/>
    <mergeCell ref="F24:F27"/>
    <mergeCell ref="G24:G27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9280E48E807ED4AA4BA7BE40CA69573" ma:contentTypeVersion="14" ma:contentTypeDescription="Create a new document." ma:contentTypeScope="" ma:versionID="41ea01d1926dcfac1ce170f61d45a062">
  <xsd:schema xmlns:xsd="http://www.w3.org/2001/XMLSchema" xmlns:xs="http://www.w3.org/2001/XMLSchema" xmlns:p="http://schemas.microsoft.com/office/2006/metadata/properties" xmlns:ns1="http://schemas.microsoft.com/sharepoint/v3" xmlns:ns2="ef760887-92d3-413b-b11d-236601df688e" xmlns:ns3="e30f7a5d-8fa8-41c9-ac7a-9b097ed4b6af" targetNamespace="http://schemas.microsoft.com/office/2006/metadata/properties" ma:root="true" ma:fieldsID="0f615fc2b09bf667a7b594565d090f0d" ns1:_="" ns2:_="" ns3:_="">
    <xsd:import namespace="http://schemas.microsoft.com/sharepoint/v3"/>
    <xsd:import namespace="ef760887-92d3-413b-b11d-236601df688e"/>
    <xsd:import namespace="e30f7a5d-8fa8-41c9-ac7a-9b097ed4b6a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1:_ip_UnifiedCompliancePolicyProperties" minOccurs="0"/>
                <xsd:element ref="ns1:_ip_UnifiedCompliancePolicyUIAction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760887-92d3-413b-b11d-236601df688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6e40df2b-c156-4e70-b773-96d34ab3705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0f7a5d-8fa8-41c9-ac7a-9b097ed4b6a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49e4df2-fc7b-40ef-a90a-380ef4425123}" ma:internalName="TaxCatchAll" ma:showField="CatchAllData" ma:web="e30f7a5d-8fa8-41c9-ac7a-9b097ed4b6a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ef760887-92d3-413b-b11d-236601df688e">
      <Terms xmlns="http://schemas.microsoft.com/office/infopath/2007/PartnerControls"/>
    </lcf76f155ced4ddcb4097134ff3c332f>
    <_ip_UnifiedCompliancePolicyProperties xmlns="http://schemas.microsoft.com/sharepoint/v3" xsi:nil="true"/>
    <TaxCatchAll xmlns="e30f7a5d-8fa8-41c9-ac7a-9b097ed4b6af" xsi:nil="true"/>
  </documentManagement>
</p:properties>
</file>

<file path=customXml/itemProps1.xml><?xml version="1.0" encoding="utf-8"?>
<ds:datastoreItem xmlns:ds="http://schemas.openxmlformats.org/officeDocument/2006/customXml" ds:itemID="{66A60D71-8169-421D-86DC-78782477E11A}"/>
</file>

<file path=customXml/itemProps2.xml><?xml version="1.0" encoding="utf-8"?>
<ds:datastoreItem xmlns:ds="http://schemas.openxmlformats.org/officeDocument/2006/customXml" ds:itemID="{06F6FCD1-F6E4-4D7F-B28A-C57F64582A58}"/>
</file>

<file path=customXml/itemProps3.xml><?xml version="1.0" encoding="utf-8"?>
<ds:datastoreItem xmlns:ds="http://schemas.openxmlformats.org/officeDocument/2006/customXml" ds:itemID="{5F4C161C-0280-4F52-B104-EEC4454BB19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1. US deflected imports</vt:lpstr>
      <vt:lpstr>2. UK TRQ data Q1</vt:lpstr>
      <vt:lpstr>3. UK TRQ data Q2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Chrysa Glystra</dc:creator>
  <cp:lastModifiedBy>Chrysa Glystra</cp:lastModifiedBy>
  <dcterms:created xsi:type="dcterms:W3CDTF">2021-08-03T11:08:28Z</dcterms:created>
  <dcterms:modified xsi:type="dcterms:W3CDTF">2021-08-05T16:17:10Z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0x010100C9280E48E807ED4AA4BA7BE40CA69573</vt:lpwstr>
  </property>
</Properties>
</file>