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452" documentId="8_{BF6356B8-BBBB-4882-8ADE-703A76F981C8}" xr6:coauthVersionLast="47" xr6:coauthVersionMax="47" xr10:uidLastSave="{5D66E2ED-2D76-45E9-87BE-CE8B797F52BA}"/>
  <bookViews>
    <workbookView xWindow="-28920" yWindow="-120" windowWidth="29040" windowHeight="17520" xr2:uid="{2075F429-D5C4-4FFA-918A-615F58BA939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4" i="1" l="1"/>
  <c r="G6" i="1"/>
  <c r="G10" i="1"/>
  <c r="G9" i="1"/>
  <c r="G8" i="1"/>
  <c r="G16" i="1"/>
  <c r="G11" i="1"/>
  <c r="G12" i="1"/>
  <c r="N16" i="1"/>
  <c r="G15" i="1"/>
  <c r="G5" i="1"/>
  <c r="G7" i="1"/>
  <c r="K17" i="1"/>
  <c r="G17" i="1"/>
  <c r="L17" i="1"/>
  <c r="P16" i="1" l="1"/>
  <c r="O16" i="1"/>
  <c r="E14" i="1"/>
  <c r="E15" i="1"/>
  <c r="E16" i="1"/>
  <c r="K9" i="1"/>
  <c r="K13" i="1"/>
  <c r="K15" i="1"/>
  <c r="K6" i="1" l="1"/>
  <c r="K12" i="1"/>
  <c r="K16" i="1"/>
  <c r="K11" i="1"/>
  <c r="I3" i="1"/>
  <c r="K10" i="1"/>
  <c r="K14" i="1"/>
  <c r="K7" i="1"/>
  <c r="K8" i="1"/>
  <c r="I14" i="1" l="1"/>
  <c r="I15" i="1"/>
  <c r="I16" i="1"/>
  <c r="I4" i="1" l="1"/>
  <c r="E7" i="1" l="1"/>
  <c r="E6" i="1"/>
  <c r="I5" i="1"/>
  <c r="E5" i="1"/>
  <c r="E8" i="1" l="1"/>
  <c r="E17" i="1"/>
  <c r="E9" i="1"/>
  <c r="I6" i="1"/>
  <c r="E10" i="1"/>
  <c r="E11" i="1"/>
  <c r="E13" i="1"/>
  <c r="E12" i="1"/>
  <c r="I7" i="1"/>
  <c r="I9" i="1" l="1"/>
  <c r="I10" i="1"/>
  <c r="I13" i="1"/>
  <c r="I12" i="1"/>
  <c r="I11" i="1"/>
  <c r="I17" i="1"/>
  <c r="I8" i="1"/>
</calcChain>
</file>

<file path=xl/sharedStrings.xml><?xml version="1.0" encoding="utf-8"?>
<sst xmlns="http://schemas.openxmlformats.org/spreadsheetml/2006/main" count="22" uniqueCount="17">
  <si>
    <t>Year End</t>
  </si>
  <si>
    <t>Albion Stone Turnover Exc Export Sales</t>
  </si>
  <si>
    <t>Growth Year on Year</t>
  </si>
  <si>
    <r>
      <t>Stone Firms Turnover</t>
    </r>
    <r>
      <rPr>
        <sz val="9"/>
        <color theme="1"/>
        <rFont val="Aptos Narrow"/>
        <family val="2"/>
        <scheme val="minor"/>
      </rPr>
      <t xml:space="preserve"> </t>
    </r>
  </si>
  <si>
    <t>Value of finished stone produced by other companies in the UK</t>
  </si>
  <si>
    <t>Total Portland Stone sold in the UK</t>
  </si>
  <si>
    <t>Portugal Import Figures</t>
  </si>
  <si>
    <t>Estimated Import figures for other creamy / white limestone.</t>
  </si>
  <si>
    <t>Market Share</t>
  </si>
  <si>
    <t>Creamy/White Limestone Market</t>
  </si>
  <si>
    <t xml:space="preserve">UK share </t>
  </si>
  <si>
    <t>Albion Stone Share</t>
  </si>
  <si>
    <t>Growth Since 2017</t>
  </si>
  <si>
    <t>From 2017</t>
  </si>
  <si>
    <t>Albion Stone and Stone Firm figures from audited accounts from companies house</t>
  </si>
  <si>
    <t>Portugal imports from HMRC</t>
  </si>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</sst>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0.0%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1"/>
      <name val="Aptos Narrow"/>
      <family val="2"/>
    </font>
    <font>
      <sz val="9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ptos Narrow"/>
      <family val="2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9" fontId="0" fillId="0" borderId="0" xfId="2" applyFont="1"/>
    <xf numFmtId="9" fontId="0" fillId="0" borderId="7" xfId="2" applyFont="1" applyBorder="1"/>
    <xf numFmtId="9" fontId="2" fillId="0" borderId="7" xfId="2" applyFont="1" applyBorder="1"/>
    <xf numFmtId="9" fontId="0" fillId="0" borderId="9" xfId="2" applyFont="1" applyBorder="1"/>
    <xf numFmtId="0" fontId="0" fillId="0" borderId="6" xfId="0" applyBorder="1"/>
    <xf numFmtId="0" fontId="0" fillId="0" borderId="7" xfId="0" applyBorder="1"/>
    <xf numFmtId="9" fontId="4" fillId="0" borderId="7" xfId="2" applyFont="1" applyBorder="1"/>
    <xf numFmtId="9" fontId="2" fillId="0" borderId="9" xfId="2" applyFont="1" applyBorder="1"/>
    <xf numFmtId="0" fontId="5" fillId="0" borderId="0" xfId="0" applyFont="1"/>
    <xf numFmtId="9" fontId="5" fillId="0" borderId="0" xfId="2" applyFont="1"/>
    <xf numFmtId="9" fontId="6" fillId="0" borderId="0" xfId="2" applyFont="1"/>
    <xf numFmtId="164" fontId="7" fillId="0" borderId="6" xfId="1" applyNumberFormat="1" applyFont="1" applyBorder="1" applyAlignment="1">
      <alignment horizontal="right" vertical="center"/>
    </xf>
    <xf numFmtId="164" fontId="0" fillId="0" borderId="6" xfId="1" applyNumberFormat="1" applyFont="1" applyBorder="1"/>
    <xf numFmtId="164" fontId="0" fillId="0" borderId="8" xfId="1" applyNumberFormat="1" applyFont="1" applyBorder="1"/>
    <xf numFmtId="164" fontId="0" fillId="0" borderId="6" xfId="1" applyNumberFormat="1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2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3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4" xfId="0" applyFont="1" applyBorder="1" applyAlignment="1">
      <alignment wrapText="1"/>
    </xf>
    <xf numFmtId="9" fontId="3" fillId="0" borderId="5" xfId="2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wrapText="1"/>
    </xf>
    <xf numFmtId="0" fontId="9" fillId="0" borderId="0" xfId="0" applyFont="1"/>
    <xf numFmtId="9" fontId="0" fillId="0" borderId="0" xfId="2" applyFont="1" applyBorder="1"/>
    <xf numFmtId="164" fontId="0" fillId="0" borderId="0" xfId="1" applyNumberFormat="1" applyFont="1" applyBorder="1"/>
    <xf numFmtId="9" fontId="2" fillId="0" borderId="0" xfId="2" applyFont="1" applyBorder="1"/>
    <xf numFmtId="164" fontId="0" fillId="0" borderId="0" xfId="0" applyNumberFormat="1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9" fontId="3" fillId="0" borderId="0" xfId="2" applyFont="1" applyBorder="1" applyAlignment="1">
      <alignment wrapText="1"/>
    </xf>
    <xf numFmtId="0" fontId="10" fillId="0" borderId="4" xfId="0" applyFont="1" applyBorder="1" applyAlignment="1">
      <alignment wrapText="1"/>
    </xf>
    <xf numFmtId="164" fontId="4" fillId="0" borderId="6" xfId="1" applyNumberFormat="1" applyFont="1" applyBorder="1"/>
    <xf numFmtId="164" fontId="4" fillId="0" borderId="8" xfId="1" applyNumberFormat="1" applyFont="1" applyBorder="1"/>
    <xf numFmtId="9" fontId="4" fillId="0" borderId="9" xfId="2" applyFont="1" applyBorder="1"/>
    <xf numFmtId="164" fontId="0" fillId="0" borderId="0" xfId="0" applyNumberFormat="1"/>
    <xf numFmtId="164" fontId="0" fillId="0" borderId="8" xfId="1" applyNumberFormat="1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9" fontId="11" fillId="0" borderId="0" xfId="2" applyFont="1" applyAlignment="1">
      <alignment horizontal="right"/>
    </xf>
    <xf numFmtId="165" fontId="0" fillId="0" borderId="0" xfId="0" applyNumberFormat="1"/>
    <xf numFmtId="0" fontId="3" fillId="0" borderId="0" xfId="0" applyFont="1" applyAlignment="1">
      <alignment horizontal="center"/>
    </xf>
    <xf numFmtId="164" fontId="7" fillId="0" borderId="6" xfId="1" applyNumberFormat="1" applyFont="1" applyBorder="1" applyAlignment="1">
      <alignment horizontal="center" vertical="center" wrapText="1"/>
    </xf>
    <xf numFmtId="164" fontId="7" fillId="0" borderId="8" xfId="1" applyNumberFormat="1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Total UK Creamy/White Limestone Market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Total Portland Stone sold in the UK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Sheet1!$A$5:$A$16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Sheet1!$H$5:$H$16</c:f>
              <c:numCache>
                <c:formatCode>_-"£"* #,##0_-;\-"£"* #,##0_-;_-"£"* "-"??_-;_-@_-</c:formatCode>
                <c:ptCount val="12"/>
                <c:pt idx="0">
                  <c:v>13941676.4</c:v>
                </c:pt>
                <c:pt idx="1">
                  <c:v>13357248.6</c:v>
                </c:pt>
                <c:pt idx="2">
                  <c:v>15042413</c:v>
                </c:pt>
                <c:pt idx="3">
                  <c:v>19930515</c:v>
                </c:pt>
                <c:pt idx="4">
                  <c:v>14984871</c:v>
                </c:pt>
                <c:pt idx="5">
                  <c:v>14764394.800000001</c:v>
                </c:pt>
                <c:pt idx="6">
                  <c:v>16422436.1</c:v>
                </c:pt>
                <c:pt idx="7">
                  <c:v>12986395.699999999</c:v>
                </c:pt>
                <c:pt idx="8">
                  <c:v>11813838</c:v>
                </c:pt>
                <c:pt idx="9">
                  <c:v>13863646</c:v>
                </c:pt>
                <c:pt idx="10">
                  <c:v>14873458</c:v>
                </c:pt>
                <c:pt idx="11">
                  <c:v>15278306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E6-4E81-B8F2-E03F20F047B6}"/>
            </c:ext>
          </c:extLst>
        </c:ser>
        <c:ser>
          <c:idx val="1"/>
          <c:order val="1"/>
          <c:tx>
            <c:strRef>
              <c:f>Sheet1!$J$1</c:f>
              <c:strCache>
                <c:ptCount val="1"/>
                <c:pt idx="0">
                  <c:v>Portugal Import Figures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Sheet1!$A$5:$A$16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Sheet1!$J$5:$J$16</c:f>
              <c:numCache>
                <c:formatCode>_-"£"* #,##0_-;\-"£"* #,##0_-;_-"£"* "-"??_-;_-@_-</c:formatCode>
                <c:ptCount val="12"/>
                <c:pt idx="0">
                  <c:v>2596450</c:v>
                </c:pt>
                <c:pt idx="1">
                  <c:v>1175891</c:v>
                </c:pt>
                <c:pt idx="2">
                  <c:v>1950014</c:v>
                </c:pt>
                <c:pt idx="3">
                  <c:v>2668595</c:v>
                </c:pt>
                <c:pt idx="4">
                  <c:v>2827384</c:v>
                </c:pt>
                <c:pt idx="5">
                  <c:v>4906437</c:v>
                </c:pt>
                <c:pt idx="6">
                  <c:v>8924144</c:v>
                </c:pt>
                <c:pt idx="7">
                  <c:v>4716271</c:v>
                </c:pt>
                <c:pt idx="8">
                  <c:v>10291695</c:v>
                </c:pt>
                <c:pt idx="9">
                  <c:v>23791725</c:v>
                </c:pt>
                <c:pt idx="10">
                  <c:v>18401041</c:v>
                </c:pt>
                <c:pt idx="11">
                  <c:v>16562178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E6-4E81-B8F2-E03F20F047B6}"/>
            </c:ext>
          </c:extLst>
        </c:ser>
        <c:ser>
          <c:idx val="2"/>
          <c:order val="2"/>
          <c:tx>
            <c:strRef>
              <c:f>Sheet1!$L$1</c:f>
              <c:strCache>
                <c:ptCount val="1"/>
                <c:pt idx="0">
                  <c:v>Estimated Import figures for other creamy / white limestone.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Sheet1!$A$5:$A$16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Sheet1!$L$5:$L$16</c:f>
              <c:numCache>
                <c:formatCode>_-"£"* #,##0_-;\-"£"* #,##0_-;_-"£"* "-"??_-;_-@_-</c:formatCode>
                <c:ptCount val="12"/>
                <c:pt idx="0">
                  <c:v>548324.60000000009</c:v>
                </c:pt>
                <c:pt idx="1">
                  <c:v>266705.7</c:v>
                </c:pt>
                <c:pt idx="2">
                  <c:v>212679.15</c:v>
                </c:pt>
                <c:pt idx="3">
                  <c:v>380983.8</c:v>
                </c:pt>
                <c:pt idx="4">
                  <c:v>539319.44999999995</c:v>
                </c:pt>
                <c:pt idx="5">
                  <c:v>949677.5</c:v>
                </c:pt>
                <c:pt idx="6">
                  <c:v>1165569.55</c:v>
                </c:pt>
                <c:pt idx="7">
                  <c:v>542181.20000000007</c:v>
                </c:pt>
                <c:pt idx="8">
                  <c:v>1882747.25</c:v>
                </c:pt>
                <c:pt idx="9">
                  <c:v>6298216.1500000004</c:v>
                </c:pt>
                <c:pt idx="10">
                  <c:v>4818789.75</c:v>
                </c:pt>
                <c:pt idx="11">
                  <c:v>3970552.75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E6-4E81-B8F2-E03F20F04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6015871"/>
        <c:axId val="1716024991"/>
      </c:barChart>
      <c:catAx>
        <c:axId val="17160158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024991"/>
        <c:crosses val="autoZero"/>
        <c:auto val="1"/>
        <c:lblAlgn val="ctr"/>
        <c:lblOffset val="100"/>
        <c:noMultiLvlLbl val="0"/>
      </c:catAx>
      <c:valAx>
        <c:axId val="1716024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015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595311</xdr:colOff>
      <xdr:row>17</xdr:row>
      <xdr:rowOff>71437</xdr:rowOff>
    </xdr:from>
    <xdr:to>
      <xdr:col>9</xdr:col>
      <xdr:colOff>714374</xdr:colOff>
      <xdr:row>40</xdr:row>
      <xdr:rowOff>28575</xdr:rowOff>
    </xdr:to>
    <xdr:graphicFrame macro="">
      <xdr:nvGraphicFramePr>
        <xdr:cNvPr id="55" name="Chart 2">
          <a:extLst>
            <a:ext uri="{FF2B5EF4-FFF2-40B4-BE49-F238E27FC236}">
              <a16:creationId xmlns:a16="http://schemas.microsoft.com/office/drawing/2014/main" id="{97E9B1B8-7B96-0CCB-3544-4108E032C0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6D920-D71A-4E65-8867-1E6A324C694D}">
  <dimension ref="A1:P21"/>
  <sheetViews>
    <sheetView tabSelected="1" workbookViewId="0">
      <selection activeCell="D22" sqref="D22"/>
    </sheetView>
  </sheetViews>
  <sheetFormatPr defaultColWidth="18.42578125" defaultRowHeight="15" x14ac:dyDescent="0.25"/>
  <cols>
    <col min="1" max="1" width="10.85546875" customWidth="1"/>
    <col min="2" max="2" width="21.140625" bestFit="1" customWidth="1"/>
    <col min="3" max="3" width="19.42578125" style="1" bestFit="1" customWidth="1"/>
    <col min="4" max="4" width="20.42578125" bestFit="1" customWidth="1"/>
    <col min="5" max="5" width="19.42578125" bestFit="1" customWidth="1"/>
    <col min="6" max="6" width="31.42578125" bestFit="1" customWidth="1"/>
    <col min="7" max="7" width="20.7109375" customWidth="1"/>
    <col min="8" max="8" width="32.5703125" bestFit="1" customWidth="1"/>
    <col min="9" max="9" width="19.42578125" bestFit="1" customWidth="1"/>
    <col min="10" max="10" width="33" bestFit="1" customWidth="1"/>
    <col min="11" max="11" width="19.42578125" bestFit="1" customWidth="1"/>
    <col min="12" max="12" width="29" bestFit="1" customWidth="1"/>
    <col min="14" max="14" width="32.140625" bestFit="1" customWidth="1"/>
    <col min="15" max="15" width="9.5703125" bestFit="1" customWidth="1"/>
    <col min="16" max="16" width="18.5703125" bestFit="1" customWidth="1"/>
  </cols>
  <sheetData>
    <row r="1" spans="1:16" s="23" customFormat="1" ht="42" customHeight="1" x14ac:dyDescent="0.25">
      <c r="A1" s="18" t="s">
        <v>0</v>
      </c>
      <c r="B1" s="19" t="s">
        <v>1</v>
      </c>
      <c r="C1" s="20" t="s">
        <v>2</v>
      </c>
      <c r="D1" s="19" t="s">
        <v>3</v>
      </c>
      <c r="E1" s="21" t="s">
        <v>2</v>
      </c>
      <c r="F1" s="31" t="s">
        <v>4</v>
      </c>
      <c r="G1" s="21" t="s">
        <v>2</v>
      </c>
      <c r="H1" s="22" t="s">
        <v>5</v>
      </c>
      <c r="I1" s="21" t="s">
        <v>2</v>
      </c>
      <c r="J1" s="29" t="s">
        <v>6</v>
      </c>
      <c r="K1" s="30" t="s">
        <v>2</v>
      </c>
      <c r="L1" s="23" t="s">
        <v>7</v>
      </c>
      <c r="M1" s="18" t="s">
        <v>0</v>
      </c>
    </row>
    <row r="2" spans="1:16" x14ac:dyDescent="0.25">
      <c r="A2" s="16">
        <v>2011</v>
      </c>
      <c r="B2" s="12"/>
      <c r="C2" s="2"/>
      <c r="D2" s="5"/>
      <c r="E2" s="6"/>
      <c r="F2" s="5"/>
      <c r="G2" s="6"/>
      <c r="H2" s="15">
        <v>3543932</v>
      </c>
      <c r="I2" s="6"/>
      <c r="J2" s="35"/>
      <c r="M2" s="16">
        <v>2011</v>
      </c>
    </row>
    <row r="3" spans="1:16" x14ac:dyDescent="0.25">
      <c r="A3" s="16">
        <v>2012</v>
      </c>
      <c r="B3" s="40" t="s">
        <v>16</v>
      </c>
      <c r="C3" s="2">
        <v>0.115434776965247</v>
      </c>
      <c r="D3" s="5"/>
      <c r="E3" s="6"/>
      <c r="F3" s="5"/>
      <c r="G3" s="6"/>
      <c r="H3" s="15">
        <v>3953025</v>
      </c>
      <c r="I3" s="2">
        <f>((H3-H2)/H2)</f>
        <v>0.11543477696524651</v>
      </c>
      <c r="J3" s="35"/>
      <c r="K3" s="27"/>
      <c r="M3" s="16">
        <v>2012</v>
      </c>
    </row>
    <row r="4" spans="1:16" x14ac:dyDescent="0.25">
      <c r="A4" s="16">
        <v>2013</v>
      </c>
      <c r="B4" s="40"/>
      <c r="C4" s="2">
        <v>0.14939748673484199</v>
      </c>
      <c r="D4" s="13">
        <v>4891811</v>
      </c>
      <c r="E4" s="3"/>
      <c r="F4" s="32">
        <v>4648319.2</v>
      </c>
      <c r="G4" s="7"/>
      <c r="H4" s="15">
        <v>14083727.199999999</v>
      </c>
      <c r="I4" s="2">
        <f t="shared" ref="I4:I16" si="0">((H4-H3)/H3)</f>
        <v>2.5627721049070016</v>
      </c>
      <c r="J4" s="35"/>
      <c r="K4" s="25"/>
      <c r="M4" s="16">
        <v>2013</v>
      </c>
    </row>
    <row r="5" spans="1:16" x14ac:dyDescent="0.25">
      <c r="A5" s="16">
        <v>2014</v>
      </c>
      <c r="B5" s="40"/>
      <c r="C5" s="2">
        <v>0.2412945074134</v>
      </c>
      <c r="D5" s="13">
        <v>3675951</v>
      </c>
      <c r="E5" s="3">
        <f t="shared" ref="E5:G16" si="1">((D5-D4)/D4)</f>
        <v>-0.24855007685292829</v>
      </c>
      <c r="F5" s="32">
        <v>4625783.4000000004</v>
      </c>
      <c r="G5" s="3">
        <f t="shared" si="1"/>
        <v>-4.8481610299051349E-3</v>
      </c>
      <c r="H5" s="15">
        <v>13941676.4</v>
      </c>
      <c r="I5" s="2">
        <f t="shared" si="0"/>
        <v>-1.0086165258866906E-2</v>
      </c>
      <c r="J5" s="28">
        <v>2596450</v>
      </c>
      <c r="K5" s="27"/>
      <c r="L5" s="26">
        <v>548324.60000000009</v>
      </c>
      <c r="M5" s="16">
        <v>2014</v>
      </c>
      <c r="N5" s="35"/>
      <c r="O5" s="38"/>
      <c r="P5" s="38"/>
    </row>
    <row r="6" spans="1:16" x14ac:dyDescent="0.25">
      <c r="A6" s="16">
        <v>2015</v>
      </c>
      <c r="B6" s="40"/>
      <c r="C6" s="3">
        <v>1.4695895808857599E-2</v>
      </c>
      <c r="D6" s="13">
        <v>3524353</v>
      </c>
      <c r="E6" s="3">
        <f>((D6-D5)/D5)</f>
        <v>-4.1240484435184258E-2</v>
      </c>
      <c r="F6" s="32">
        <v>4110069.6000000006</v>
      </c>
      <c r="G6" s="3">
        <f t="shared" si="1"/>
        <v>-0.11148680243004888</v>
      </c>
      <c r="H6" s="15">
        <v>13357248.6</v>
      </c>
      <c r="I6" s="3">
        <f t="shared" si="0"/>
        <v>-4.1919478205648265E-2</v>
      </c>
      <c r="J6" s="28">
        <v>1175891</v>
      </c>
      <c r="K6" s="27">
        <f t="shared" ref="K6:K16" si="2">((J6-J5)/J5)</f>
        <v>-0.54711586974522908</v>
      </c>
      <c r="L6" s="26">
        <v>266705.7</v>
      </c>
      <c r="M6" s="16">
        <v>2015</v>
      </c>
      <c r="N6" s="35"/>
      <c r="O6" s="38"/>
      <c r="P6" s="38"/>
    </row>
    <row r="7" spans="1:16" x14ac:dyDescent="0.25">
      <c r="A7" s="16">
        <v>2016</v>
      </c>
      <c r="B7" s="40"/>
      <c r="C7" s="2">
        <v>0.226572501068528</v>
      </c>
      <c r="D7" s="13">
        <v>3494024</v>
      </c>
      <c r="E7" s="3">
        <f t="shared" ref="E7:E16" si="3">((D7-D6)/D6)</f>
        <v>-8.6055511465508699E-3</v>
      </c>
      <c r="F7" s="32">
        <v>4528928</v>
      </c>
      <c r="G7" s="7">
        <f t="shared" si="1"/>
        <v>0.10191029368456422</v>
      </c>
      <c r="H7" s="15">
        <v>15042413</v>
      </c>
      <c r="I7" s="2">
        <f t="shared" si="0"/>
        <v>0.1261610418780407</v>
      </c>
      <c r="J7" s="28">
        <v>1950014</v>
      </c>
      <c r="K7" s="25">
        <f t="shared" si="2"/>
        <v>0.65832887572062382</v>
      </c>
      <c r="L7" s="26">
        <v>212679.15</v>
      </c>
      <c r="M7" s="16">
        <v>2016</v>
      </c>
      <c r="N7" s="35"/>
      <c r="O7" s="38"/>
      <c r="P7" s="38"/>
    </row>
    <row r="8" spans="1:16" x14ac:dyDescent="0.25">
      <c r="A8" s="16">
        <v>2017</v>
      </c>
      <c r="B8" s="40"/>
      <c r="C8" s="2">
        <v>0.158971322726916</v>
      </c>
      <c r="D8" s="13">
        <v>3703029</v>
      </c>
      <c r="E8" s="7">
        <f t="shared" si="3"/>
        <v>5.9817848990161487E-2</v>
      </c>
      <c r="F8" s="32">
        <v>8092132</v>
      </c>
      <c r="G8" s="7">
        <f t="shared" si="1"/>
        <v>0.78676543323276504</v>
      </c>
      <c r="H8" s="15">
        <v>19930515</v>
      </c>
      <c r="I8" s="2">
        <f t="shared" si="0"/>
        <v>0.32495464657166373</v>
      </c>
      <c r="J8" s="28">
        <v>2668595</v>
      </c>
      <c r="K8" s="25">
        <f t="shared" si="2"/>
        <v>0.36850043127895493</v>
      </c>
      <c r="L8" s="26">
        <v>380983.8</v>
      </c>
      <c r="M8" s="16">
        <v>2017</v>
      </c>
      <c r="N8" s="35"/>
      <c r="O8" s="38"/>
      <c r="P8" s="38"/>
    </row>
    <row r="9" spans="1:16" x14ac:dyDescent="0.25">
      <c r="A9" s="16">
        <v>2018</v>
      </c>
      <c r="B9" s="40"/>
      <c r="C9" s="3">
        <v>-0.27252176119195298</v>
      </c>
      <c r="D9" s="13">
        <v>3704729</v>
      </c>
      <c r="E9" s="7">
        <f t="shared" si="3"/>
        <v>4.5908363126510757E-4</v>
      </c>
      <c r="F9" s="32">
        <v>5361849.0000000009</v>
      </c>
      <c r="G9" s="3">
        <f t="shared" si="1"/>
        <v>-0.33739971122566947</v>
      </c>
      <c r="H9" s="15">
        <v>14984871</v>
      </c>
      <c r="I9" s="3">
        <f t="shared" si="0"/>
        <v>-0.24814431538773585</v>
      </c>
      <c r="J9" s="28">
        <v>2827384</v>
      </c>
      <c r="K9" s="25">
        <f>((J9-J8)/J8)</f>
        <v>5.9502847003760406E-2</v>
      </c>
      <c r="L9" s="26">
        <v>539319.44999999995</v>
      </c>
      <c r="M9" s="16">
        <v>2018</v>
      </c>
    </row>
    <row r="10" spans="1:16" x14ac:dyDescent="0.25">
      <c r="A10" s="16">
        <v>2019</v>
      </c>
      <c r="B10" s="40"/>
      <c r="C10" s="3">
        <v>-8.8617782188208705E-2</v>
      </c>
      <c r="D10" s="13">
        <v>4656744</v>
      </c>
      <c r="E10" s="7">
        <f t="shared" si="3"/>
        <v>0.25697291218871882</v>
      </c>
      <c r="F10" s="32">
        <v>4713823.8000000007</v>
      </c>
      <c r="G10" s="3">
        <f t="shared" si="1"/>
        <v>-0.12085853219663591</v>
      </c>
      <c r="H10" s="15">
        <v>14764394.800000001</v>
      </c>
      <c r="I10" s="3">
        <f t="shared" si="0"/>
        <v>-1.471325312043055E-2</v>
      </c>
      <c r="J10" s="28">
        <v>4906437</v>
      </c>
      <c r="K10" s="25">
        <f>((J10-J9)/J9)</f>
        <v>0.7353274263418057</v>
      </c>
      <c r="L10" s="26">
        <v>949677.5</v>
      </c>
      <c r="M10" s="16">
        <v>2019</v>
      </c>
    </row>
    <row r="11" spans="1:16" x14ac:dyDescent="0.25">
      <c r="A11" s="16">
        <v>2020</v>
      </c>
      <c r="B11" s="40"/>
      <c r="C11" s="2">
        <v>0.214038937474265</v>
      </c>
      <c r="D11" s="13">
        <v>4814536</v>
      </c>
      <c r="E11" s="7">
        <f t="shared" si="3"/>
        <v>3.388461981161086E-2</v>
      </c>
      <c r="F11" s="32">
        <v>5059584.1000000015</v>
      </c>
      <c r="G11" s="7">
        <f t="shared" si="1"/>
        <v>7.3350280933284079E-2</v>
      </c>
      <c r="H11" s="15">
        <v>16422436.1</v>
      </c>
      <c r="I11" s="2">
        <f t="shared" si="0"/>
        <v>0.11229998401289017</v>
      </c>
      <c r="J11" s="28">
        <v>8924144</v>
      </c>
      <c r="K11" s="25">
        <f t="shared" si="2"/>
        <v>0.8188644835345894</v>
      </c>
      <c r="L11" s="26">
        <v>1165569.55</v>
      </c>
      <c r="M11" s="16">
        <v>2020</v>
      </c>
    </row>
    <row r="12" spans="1:16" x14ac:dyDescent="0.25">
      <c r="A12" s="16">
        <v>2021</v>
      </c>
      <c r="B12" s="40"/>
      <c r="C12" s="3">
        <v>-0.13083470620538201</v>
      </c>
      <c r="D12" s="13">
        <v>3373715</v>
      </c>
      <c r="E12" s="7">
        <f t="shared" si="3"/>
        <v>-0.29926476819365355</v>
      </c>
      <c r="F12" s="32">
        <v>3921111.7</v>
      </c>
      <c r="G12" s="3">
        <f t="shared" si="1"/>
        <v>-0.22501304010343479</v>
      </c>
      <c r="H12" s="15">
        <v>12986395.699999999</v>
      </c>
      <c r="I12" s="2">
        <f t="shared" si="0"/>
        <v>-0.20922842257245869</v>
      </c>
      <c r="J12" s="28">
        <v>4716271</v>
      </c>
      <c r="K12" s="27">
        <f t="shared" si="2"/>
        <v>-0.471515587377344</v>
      </c>
      <c r="L12" s="26">
        <v>542181.20000000007</v>
      </c>
      <c r="M12" s="16">
        <v>2021</v>
      </c>
    </row>
    <row r="13" spans="1:16" x14ac:dyDescent="0.25">
      <c r="A13" s="16">
        <v>2022</v>
      </c>
      <c r="B13" s="40"/>
      <c r="C13" s="3">
        <v>-0.18050787050108699</v>
      </c>
      <c r="D13" s="13">
        <v>3670742</v>
      </c>
      <c r="E13" s="3">
        <f t="shared" si="3"/>
        <v>8.8041520993919167E-2</v>
      </c>
      <c r="F13" s="32">
        <v>3478900.0000000005</v>
      </c>
      <c r="G13" s="3">
        <f t="shared" si="1"/>
        <v>-0.11277712389575632</v>
      </c>
      <c r="H13" s="15">
        <v>11813838</v>
      </c>
      <c r="I13" s="3">
        <f t="shared" si="0"/>
        <v>-9.0291234541698073E-2</v>
      </c>
      <c r="J13" s="28">
        <v>10291695</v>
      </c>
      <c r="K13" s="25">
        <f t="shared" si="2"/>
        <v>1.1821678610071389</v>
      </c>
      <c r="L13" s="26">
        <v>1882747.25</v>
      </c>
      <c r="M13" s="16">
        <v>2022</v>
      </c>
    </row>
    <row r="14" spans="1:16" x14ac:dyDescent="0.25">
      <c r="A14" s="16">
        <v>2023</v>
      </c>
      <c r="B14" s="40"/>
      <c r="C14" s="3">
        <v>0.18202922861732199</v>
      </c>
      <c r="D14" s="13">
        <v>4624430</v>
      </c>
      <c r="E14" s="7">
        <f t="shared" si="3"/>
        <v>0.25980796253182598</v>
      </c>
      <c r="F14" s="32">
        <v>3726000</v>
      </c>
      <c r="G14" s="7">
        <f t="shared" si="1"/>
        <v>7.102819856851289E-2</v>
      </c>
      <c r="H14" s="15">
        <v>13863646</v>
      </c>
      <c r="I14" s="3">
        <f t="shared" si="0"/>
        <v>0.17350906623232856</v>
      </c>
      <c r="J14" s="28">
        <v>23791725</v>
      </c>
      <c r="K14" s="25">
        <f t="shared" si="2"/>
        <v>1.3117401943994649</v>
      </c>
      <c r="L14" s="26">
        <v>6298216.1500000004</v>
      </c>
      <c r="M14" s="16">
        <v>2023</v>
      </c>
      <c r="N14" s="39" t="s">
        <v>8</v>
      </c>
      <c r="O14" s="39"/>
      <c r="P14" s="39"/>
    </row>
    <row r="15" spans="1:16" ht="15.75" x14ac:dyDescent="0.25">
      <c r="A15" s="16">
        <v>2024</v>
      </c>
      <c r="B15" s="40"/>
      <c r="C15" s="2">
        <v>0.23482464681231399</v>
      </c>
      <c r="D15" s="13">
        <v>4215403</v>
      </c>
      <c r="E15" s="7">
        <f t="shared" si="3"/>
        <v>-8.844917103297055E-2</v>
      </c>
      <c r="F15" s="32">
        <v>3850200</v>
      </c>
      <c r="G15" s="7">
        <f t="shared" si="1"/>
        <v>3.3333333333333333E-2</v>
      </c>
      <c r="H15" s="15">
        <v>14873458</v>
      </c>
      <c r="I15" s="2">
        <f t="shared" si="0"/>
        <v>7.2838847731686168E-2</v>
      </c>
      <c r="J15" s="28">
        <v>18401041</v>
      </c>
      <c r="K15" s="27">
        <f t="shared" si="2"/>
        <v>-0.22657810646348678</v>
      </c>
      <c r="L15" s="26">
        <v>4818789.75</v>
      </c>
      <c r="M15" s="16">
        <v>2024</v>
      </c>
      <c r="N15" s="24" t="s">
        <v>9</v>
      </c>
      <c r="O15" s="24" t="s">
        <v>10</v>
      </c>
      <c r="P15" s="24" t="s">
        <v>11</v>
      </c>
    </row>
    <row r="16" spans="1:16" x14ac:dyDescent="0.25">
      <c r="A16" s="17">
        <v>2025</v>
      </c>
      <c r="B16" s="41"/>
      <c r="C16" s="4">
        <v>4.7951667595740502E-2</v>
      </c>
      <c r="D16" s="14">
        <v>4215403</v>
      </c>
      <c r="E16" s="8">
        <f t="shared" si="3"/>
        <v>0</v>
      </c>
      <c r="F16" s="33">
        <v>3928600</v>
      </c>
      <c r="G16" s="34">
        <f t="shared" si="1"/>
        <v>2.0362578567347151E-2</v>
      </c>
      <c r="H16" s="36">
        <v>15278306</v>
      </c>
      <c r="I16" s="4">
        <f t="shared" si="0"/>
        <v>2.7219493946868307E-2</v>
      </c>
      <c r="J16" s="28">
        <v>16562178</v>
      </c>
      <c r="K16" s="27">
        <f t="shared" si="2"/>
        <v>-9.9932552728946147E-2</v>
      </c>
      <c r="L16" s="26">
        <v>3970552.75</v>
      </c>
      <c r="M16" s="17">
        <v>2025</v>
      </c>
      <c r="N16" s="35">
        <f>J16+H16+L16</f>
        <v>35811036.75</v>
      </c>
      <c r="O16" s="38">
        <f>H16/N16</f>
        <v>0.42663679654569064</v>
      </c>
      <c r="P16" s="38">
        <f>B16/N16</f>
        <v>0</v>
      </c>
    </row>
    <row r="17" spans="1:12" s="9" customFormat="1" ht="21" x14ac:dyDescent="0.35">
      <c r="A17" s="9" t="s">
        <v>12</v>
      </c>
      <c r="C17" s="10">
        <v>-0.123049470250465</v>
      </c>
      <c r="E17" s="10">
        <f>((D16-D8)/D8)</f>
        <v>0.13836618616813426</v>
      </c>
      <c r="F17" s="10"/>
      <c r="G17" s="10">
        <f>((F16-F8)/F8)</f>
        <v>-0.51451607561517776</v>
      </c>
      <c r="H17" s="37" t="s">
        <v>13</v>
      </c>
      <c r="I17" s="10">
        <f>((H16-H8)/H8)</f>
        <v>-0.23342141434880131</v>
      </c>
      <c r="K17" s="11">
        <f>((J16-J8)/J8)</f>
        <v>5.2063287984875934</v>
      </c>
      <c r="L17" s="11">
        <f>((L16-L8)/L8)</f>
        <v>9.4218414273782773</v>
      </c>
    </row>
    <row r="20" spans="1:12" x14ac:dyDescent="0.25">
      <c r="A20" t="s">
        <v>14</v>
      </c>
    </row>
    <row r="21" spans="1:12" x14ac:dyDescent="0.25">
      <c r="A21" t="s">
        <v>15</v>
      </c>
    </row>
  </sheetData>
  <mergeCells count="2">
    <mergeCell ref="N14:P14"/>
    <mergeCell ref="B3:B1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Props1.xml><?xml version="1.0" encoding="utf-8"?>
<ds:datastoreItem xmlns:ds="http://schemas.openxmlformats.org/officeDocument/2006/customXml" ds:itemID="{C7D1DE20-3F6C-483F-9FE2-A46DE7182C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05812A-AE32-4C9C-9978-C0346204B2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0EF8E9-DCA8-4DD9-BE83-C20A84A08C24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Poultney</dc:creator>
  <cp:keywords/>
  <dc:description/>
  <cp:lastModifiedBy>Jordan Poultney</cp:lastModifiedBy>
  <cp:revision/>
  <dcterms:created xsi:type="dcterms:W3CDTF">2025-09-04T10:27:37Z</dcterms:created>
  <dcterms:modified xsi:type="dcterms:W3CDTF">2026-03-30T16:45:35Z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0x0101003694B684F6DBF2419F36455061CA2F9A</vt:lpwstr>
  </property>
</Properties>
</file>