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lbionstone.sharepoint.com/sites/Directors/Shared Documents/Trade Remedies Authority/TRA - September Draft/Non confidential version/"/>
    </mc:Choice>
  </mc:AlternateContent>
  <xr:revisionPtr revIDLastSave="364" documentId="8_{903F7768-AB61-491F-91A4-E0CDB6E18536}" xr6:coauthVersionLast="47" xr6:coauthVersionMax="47" xr10:uidLastSave="{971ABA13-63D8-4E3E-9B26-42B35BE2ACD9}"/>
  <bookViews>
    <workbookView xWindow="28680" yWindow="-120" windowWidth="29040" windowHeight="17520" xr2:uid="{733224DD-9FDD-4EB5-BF42-D610532A586D}"/>
  </bookViews>
  <sheets>
    <sheet name="1_Production" sheetId="1" r:id="rId1"/>
    <sheet name="2_UK_Market" sheetId="2" r:id="rId2"/>
    <sheet name="UK Market Combined.  " sheetId="8" r:id="rId3"/>
    <sheet name="3_Normal_Value" sheetId="3" r:id="rId4"/>
    <sheet name="4_Constructed_normal_value" sheetId="4" r:id="rId5"/>
    <sheet name="5_Export_Price" sheetId="5" r:id="rId6"/>
    <sheet name="6_Constructed_Export_Price" sheetId="6" r:id="rId7"/>
    <sheet name="7_Dumping_Margin" sheetId="7"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C17" i="2"/>
  <c r="AH33" i="1" l="1"/>
  <c r="AF33" i="1"/>
  <c r="AD33" i="1"/>
  <c r="AB33" i="1"/>
  <c r="Z33" i="1"/>
  <c r="X33" i="1"/>
  <c r="V33" i="1"/>
  <c r="T33" i="1"/>
  <c r="R33" i="1"/>
  <c r="F8" i="1" l="1"/>
  <c r="D8" i="1"/>
  <c r="B8" i="1" l="1"/>
  <c r="B21" i="8" l="1"/>
  <c r="B20" i="8"/>
  <c r="B19" i="8"/>
  <c r="C19" i="8" l="1"/>
  <c r="B13" i="8" l="1"/>
  <c r="C20" i="8"/>
  <c r="C21" i="8"/>
  <c r="E8" i="1"/>
  <c r="G8" i="1" l="1"/>
  <c r="B8" i="8" s="1"/>
  <c r="C9" i="8"/>
  <c r="C8" i="8"/>
  <c r="B9" i="8"/>
  <c r="I33" i="8"/>
  <c r="H33" i="8"/>
  <c r="G33" i="8"/>
  <c r="F33" i="8"/>
  <c r="E33" i="8"/>
  <c r="D33" i="8"/>
  <c r="I32" i="8"/>
  <c r="H32" i="8"/>
  <c r="G32" i="8"/>
  <c r="F32" i="8"/>
  <c r="E32" i="8"/>
  <c r="D32" i="8"/>
  <c r="I31" i="8"/>
  <c r="H31" i="8"/>
  <c r="G31" i="8"/>
  <c r="F31" i="8"/>
  <c r="E31" i="8"/>
  <c r="D31" i="8"/>
  <c r="A31" i="8"/>
  <c r="I30" i="8"/>
  <c r="H30" i="8"/>
  <c r="G30" i="8"/>
  <c r="F30" i="8"/>
  <c r="E30" i="8"/>
  <c r="D30" i="8"/>
  <c r="A30" i="8"/>
  <c r="I29" i="8"/>
  <c r="H29" i="8"/>
  <c r="G29" i="8"/>
  <c r="F29" i="8"/>
  <c r="I28" i="8"/>
  <c r="H28" i="8"/>
  <c r="G28" i="8"/>
  <c r="F28" i="8"/>
  <c r="I22" i="8"/>
  <c r="H22" i="8"/>
  <c r="G22" i="8"/>
  <c r="F22" i="8"/>
  <c r="E22" i="8"/>
  <c r="D22" i="8"/>
  <c r="D23" i="8" s="1"/>
  <c r="C22" i="8"/>
  <c r="B22" i="8"/>
  <c r="I16" i="8"/>
  <c r="H16" i="8"/>
  <c r="G16" i="8"/>
  <c r="F16" i="8"/>
  <c r="E16" i="8"/>
  <c r="D16" i="8"/>
  <c r="C16" i="8"/>
  <c r="B16" i="8"/>
  <c r="I10" i="8"/>
  <c r="H10" i="8"/>
  <c r="G10" i="8"/>
  <c r="F10" i="8"/>
  <c r="E10" i="8"/>
  <c r="E23" i="8" s="1"/>
  <c r="E29" i="8" s="1"/>
  <c r="D10" i="8"/>
  <c r="F16" i="7"/>
  <c r="E16" i="7"/>
  <c r="D16" i="7"/>
  <c r="C16" i="7"/>
  <c r="F14" i="7"/>
  <c r="E14" i="7"/>
  <c r="D14" i="7"/>
  <c r="C14" i="7"/>
  <c r="F23" i="6"/>
  <c r="F26" i="6" s="1"/>
  <c r="F30" i="6" s="1"/>
  <c r="E23" i="6"/>
  <c r="E26" i="6" s="1"/>
  <c r="E30" i="6" s="1"/>
  <c r="D23" i="6"/>
  <c r="D26" i="6" s="1"/>
  <c r="D30" i="6" s="1"/>
  <c r="C23" i="6"/>
  <c r="C26" i="6" s="1"/>
  <c r="C30" i="6" s="1"/>
  <c r="F18" i="5"/>
  <c r="F21" i="5" s="1"/>
  <c r="F25" i="5" s="1"/>
  <c r="E18" i="5"/>
  <c r="E21" i="5" s="1"/>
  <c r="E25" i="5" s="1"/>
  <c r="D18" i="5"/>
  <c r="D21" i="5" s="1"/>
  <c r="D25" i="5" s="1"/>
  <c r="C18" i="5"/>
  <c r="C21" i="5" s="1"/>
  <c r="C25" i="5" s="1"/>
  <c r="F46" i="4"/>
  <c r="F50" i="4" s="1"/>
  <c r="E46" i="4"/>
  <c r="E50" i="4" s="1"/>
  <c r="D46" i="4"/>
  <c r="D50" i="4" s="1"/>
  <c r="C46" i="4"/>
  <c r="C50" i="4" s="1"/>
  <c r="F30" i="4"/>
  <c r="E30" i="4"/>
  <c r="D30" i="4"/>
  <c r="D35" i="4" s="1"/>
  <c r="C30" i="4"/>
  <c r="F21" i="4"/>
  <c r="E21" i="4"/>
  <c r="D21" i="4"/>
  <c r="C21" i="4"/>
  <c r="F13" i="4"/>
  <c r="F27" i="4" s="1"/>
  <c r="E13" i="4"/>
  <c r="E27" i="4" s="1"/>
  <c r="D13" i="4"/>
  <c r="D27" i="4" s="1"/>
  <c r="C13" i="4"/>
  <c r="C27" i="4" s="1"/>
  <c r="F18" i="3"/>
  <c r="F21" i="3" s="1"/>
  <c r="F25" i="3" s="1"/>
  <c r="E18" i="3"/>
  <c r="E21" i="3" s="1"/>
  <c r="E25" i="3" s="1"/>
  <c r="D18" i="3"/>
  <c r="D21" i="3" s="1"/>
  <c r="D25" i="3" s="1"/>
  <c r="C18" i="3"/>
  <c r="C21" i="3" s="1"/>
  <c r="C25" i="3" s="1"/>
  <c r="C22" i="1"/>
  <c r="B22" i="1"/>
  <c r="C16" i="1"/>
  <c r="B16" i="1"/>
  <c r="B10" i="1"/>
  <c r="B23" i="1" l="1"/>
  <c r="B10" i="8"/>
  <c r="B23" i="8" s="1"/>
  <c r="C10" i="1"/>
  <c r="C23" i="1" s="1"/>
  <c r="D29" i="8"/>
  <c r="D28" i="8"/>
  <c r="E28" i="8"/>
  <c r="C10" i="8"/>
  <c r="C23" i="8" s="1"/>
  <c r="E35" i="4"/>
  <c r="C35" i="4"/>
  <c r="D38" i="4"/>
  <c r="D41" i="4" s="1"/>
  <c r="F35" i="4"/>
  <c r="B30" i="8" l="1"/>
  <c r="B32" i="8"/>
  <c r="B31" i="8"/>
  <c r="B37" i="8"/>
  <c r="B36" i="8"/>
  <c r="B29" i="8"/>
  <c r="B28" i="8"/>
  <c r="B33" i="8"/>
  <c r="C30" i="8"/>
  <c r="C33" i="8"/>
  <c r="C32" i="8"/>
  <c r="C28" i="8"/>
  <c r="C31" i="8"/>
  <c r="C37" i="8"/>
  <c r="C29" i="8"/>
  <c r="C36" i="8"/>
  <c r="E38" i="4"/>
  <c r="E41" i="4" s="1"/>
  <c r="F41" i="4"/>
  <c r="F38" i="4"/>
  <c r="C38" i="4"/>
  <c r="C4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5" authorId="0" shapeId="0" xr:uid="{1DA3AEE7-73DB-4ED4-A984-02741E25EA03}">
      <text>
        <r>
          <rPr>
            <sz val="9"/>
            <color rgb="FF000000"/>
            <rFont val="Tahoma"/>
            <family val="2"/>
          </rPr>
          <t>Formula is equal to Export Price less adjustments. Adjustments however may be positive. Adjust as necessary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 authorId="0" shapeId="0" xr:uid="{F2DF9D66-8F32-4AF8-9F34-2DEEE97ED5D2}">
      <text>
        <r>
          <rPr>
            <sz val="9"/>
            <color rgb="FF000000"/>
            <rFont val="Tahoma"/>
            <family val="2"/>
          </rPr>
          <t>Insert Formula to reflect this calculation</t>
        </r>
      </text>
    </comment>
  </commentList>
</comments>
</file>

<file path=xl/sharedStrings.xml><?xml version="1.0" encoding="utf-8"?>
<sst xmlns="http://schemas.openxmlformats.org/spreadsheetml/2006/main" count="457" uniqueCount="198">
  <si>
    <t>Annex 1 - UK Production and Sufficiency</t>
  </si>
  <si>
    <t>This annex will assess</t>
  </si>
  <si>
    <t xml:space="preserve">Volume Units: </t>
  </si>
  <si>
    <t>m3 of stone</t>
  </si>
  <si>
    <t>Value (£)</t>
  </si>
  <si>
    <t>Supporting Producers (Portland Stone)</t>
  </si>
  <si>
    <t>m3</t>
  </si>
  <si>
    <r>
      <t>Stone Firms Ltd (for period y/e</t>
    </r>
    <r>
      <rPr>
        <sz val="10"/>
        <color rgb="FFFF0000"/>
        <rFont val="Arial"/>
        <family val="2"/>
      </rPr>
      <t xml:space="preserve"> March 24)</t>
    </r>
  </si>
  <si>
    <t>Sub Total</t>
  </si>
  <si>
    <t>Opposing Producers</t>
  </si>
  <si>
    <t>Producer A</t>
  </si>
  <si>
    <t>Producer B</t>
  </si>
  <si>
    <t>Neutral Producers (Estimated)</t>
  </si>
  <si>
    <t>Estimated Total UK Production</t>
  </si>
  <si>
    <t>Finished Stone</t>
  </si>
  <si>
    <t>P3</t>
  </si>
  <si>
    <t>P4</t>
  </si>
  <si>
    <t>Volume</t>
  </si>
  <si>
    <t>Value</t>
  </si>
  <si>
    <r>
      <t xml:space="preserve">Domestic Sales of </t>
    </r>
    <r>
      <rPr>
        <b/>
        <sz val="10"/>
        <color rgb="FFFF0000"/>
        <rFont val="Arial"/>
        <family val="2"/>
      </rPr>
      <t>Portland Stone</t>
    </r>
  </si>
  <si>
    <t>Total Sales by Applicant Producers</t>
  </si>
  <si>
    <t>Total (estimated) sales by other domestic producers (Stone Firms)</t>
  </si>
  <si>
    <t>Importation from Country concerned</t>
  </si>
  <si>
    <t>Portugal (Moleanos &amp; Cabeca Veada)</t>
  </si>
  <si>
    <t>Importation from other sources</t>
  </si>
  <si>
    <t>France (Anstrude and other simlar Limestones)</t>
  </si>
  <si>
    <t>Estimated Total UK Consumption</t>
  </si>
  <si>
    <t>Raw Block</t>
  </si>
  <si>
    <t>Market Shares</t>
  </si>
  <si>
    <t>Applicant Producers</t>
  </si>
  <si>
    <t>Other Domestic Producers</t>
  </si>
  <si>
    <t>Applicant Market Share:</t>
  </si>
  <si>
    <t>Allegedly dumped/subsidised goods as a % of total imports</t>
  </si>
  <si>
    <t>Annex 3 - Normal Value</t>
  </si>
  <si>
    <t>Normal value will, preferably, be based on the sales price on the domestic market of the exporter. The price should be linked to a domestic transaction intended for domestic consumption, with an indepenent buyer.</t>
  </si>
  <si>
    <t>your data</t>
  </si>
  <si>
    <t>calculated data</t>
  </si>
  <si>
    <t>For POI</t>
  </si>
  <si>
    <t>Model 1</t>
  </si>
  <si>
    <t xml:space="preserve">Model 2 </t>
  </si>
  <si>
    <t>Model 3</t>
  </si>
  <si>
    <t>Model 4</t>
  </si>
  <si>
    <t>per unit (*specify)</t>
  </si>
  <si>
    <t>Normal value</t>
  </si>
  <si>
    <t>Retail price</t>
  </si>
  <si>
    <t>Exporting country currency</t>
  </si>
  <si>
    <t>less internal taxes (if applicable)</t>
  </si>
  <si>
    <t>less retailer's margin (if applicable)</t>
  </si>
  <si>
    <t>less wholesaler's margin and transport and insurnace (if applicable)</t>
  </si>
  <si>
    <t>less any other relevant adjustment to get normal value at ex-factory (EXW) level</t>
  </si>
  <si>
    <t xml:space="preserve">Normal value (EXW) </t>
  </si>
  <si>
    <t>Fair Comparison Adjustments</t>
  </si>
  <si>
    <t>Adjustment 1 (specify)</t>
  </si>
  <si>
    <t>Adjustment 2 (specify)</t>
  </si>
  <si>
    <t>Adjustment 3 (specify)</t>
  </si>
  <si>
    <t>Adjusted Normal Value (EXW)</t>
  </si>
  <si>
    <t xml:space="preserve">Currency Adjustment </t>
  </si>
  <si>
    <t>Adjusted Normal Value (EXW) *</t>
  </si>
  <si>
    <t>GBP</t>
  </si>
  <si>
    <t xml:space="preserve">*use currency conversion tables </t>
  </si>
  <si>
    <t>Annex 4 - Constructed Normal Value</t>
  </si>
  <si>
    <t>The cost to produce the export goods plus the selling and administration costs (as if they were sold in the exporter's domestic market) plus an amount for profit (if applicable)
The data must:
- be shown for each model/grade/type of the like goods; 
- be calculated on a per unit basis;
- identify estimates where used and explain their basis in your application form ;
- cover the POI</t>
  </si>
  <si>
    <t>Add columns as required, specify model</t>
  </si>
  <si>
    <t>Production Costs</t>
  </si>
  <si>
    <t>Variable production costs</t>
  </si>
  <si>
    <t>Raw material - (specify)</t>
  </si>
  <si>
    <t>Direct labour</t>
  </si>
  <si>
    <t>Variable overheads</t>
  </si>
  <si>
    <r>
      <t>Other</t>
    </r>
    <r>
      <rPr>
        <vertAlign val="superscript"/>
        <sz val="10"/>
        <color rgb="FF000000"/>
        <rFont val="Arial"/>
        <family val="2"/>
      </rPr>
      <t xml:space="preserve"> (1) </t>
    </r>
    <r>
      <rPr>
        <sz val="10"/>
        <color rgb="FF000000"/>
        <rFont val="Arial"/>
        <family val="2"/>
      </rPr>
      <t xml:space="preserve"> </t>
    </r>
  </si>
  <si>
    <t>Fixed production costs</t>
  </si>
  <si>
    <t>Overheads</t>
  </si>
  <si>
    <t>Depreciation</t>
  </si>
  <si>
    <t>Finance costs</t>
  </si>
  <si>
    <r>
      <t xml:space="preserve">Other </t>
    </r>
    <r>
      <rPr>
        <vertAlign val="superscript"/>
        <sz val="10"/>
        <color rgb="FF000000"/>
        <rFont val="Arial"/>
        <family val="2"/>
      </rPr>
      <t xml:space="preserve">(1) </t>
    </r>
    <r>
      <rPr>
        <sz val="10"/>
        <color rgb="FF000000"/>
        <rFont val="Arial"/>
        <family val="2"/>
      </rPr>
      <t xml:space="preserve"> </t>
    </r>
  </si>
  <si>
    <t>Per unit production cost</t>
  </si>
  <si>
    <t>SGA Expenses</t>
  </si>
  <si>
    <t>Selling</t>
  </si>
  <si>
    <t>Administration</t>
  </si>
  <si>
    <r>
      <t>Other</t>
    </r>
    <r>
      <rPr>
        <vertAlign val="superscript"/>
        <sz val="10"/>
        <color rgb="FF000000"/>
        <rFont val="Arial"/>
        <family val="2"/>
      </rPr>
      <t xml:space="preserve"> (1)</t>
    </r>
    <r>
      <rPr>
        <sz val="10"/>
        <color rgb="FF000000"/>
        <rFont val="Arial"/>
        <family val="2"/>
      </rPr>
      <t xml:space="preserve">  </t>
    </r>
  </si>
  <si>
    <t>Per unit costs</t>
  </si>
  <si>
    <t>Profit (if applicable)</t>
  </si>
  <si>
    <t>Profit</t>
  </si>
  <si>
    <t>Profit mark-up (% on per unit costs)</t>
  </si>
  <si>
    <t>%</t>
  </si>
  <si>
    <t>Constructed normal value</t>
  </si>
  <si>
    <t>(1) if 'other' costs exceed 10% of sub-heading value,  provide a breakdown of cost elements.</t>
  </si>
  <si>
    <t xml:space="preserve"> Annex 5 - Export Price</t>
  </si>
  <si>
    <t>Export price based on the price charged by the exporter to an unrelated importer in the UK. This price has to be brought back to an ex-factory level</t>
  </si>
  <si>
    <t xml:space="preserve">Export Price </t>
  </si>
  <si>
    <t>Price to independent UK importer</t>
  </si>
  <si>
    <t>less transport and insurance in the UK (if applicable)</t>
  </si>
  <si>
    <t xml:space="preserve">less customs duty </t>
  </si>
  <si>
    <t>less insurance, transport to port</t>
  </si>
  <si>
    <t xml:space="preserve">Export Price (EXW) </t>
  </si>
  <si>
    <t xml:space="preserve">Export price (EXW) </t>
  </si>
  <si>
    <t>Annex 6 - Constructed Export Price</t>
  </si>
  <si>
    <t xml:space="preserve">Re-construct the ex-factory export price, provide the resale price charged for the imported product at the first point of resale to an independent buyer in the UK. </t>
  </si>
  <si>
    <t>Unique model code</t>
  </si>
  <si>
    <t>Gross wholesale price to UK importer/customer</t>
  </si>
  <si>
    <t>Net wholesale price</t>
  </si>
  <si>
    <t>less wholesaler's SGA (if applicable)</t>
  </si>
  <si>
    <t>less profit from unrelated importer</t>
  </si>
  <si>
    <t>Price to wholesaler, customs cleared</t>
  </si>
  <si>
    <t xml:space="preserve">CIF export price </t>
  </si>
  <si>
    <t xml:space="preserve">Annex 7 - Dumping Margin </t>
  </si>
  <si>
    <t>Compare the imported model of the goods concerned with the most relevant comparable product in the exporter’s home market (after adjusting for any differences affecting price comparability). 
Provide on a model-by-model basis for each country which imports originate from.</t>
  </si>
  <si>
    <t>Country of origin of imports</t>
  </si>
  <si>
    <t>Country A</t>
  </si>
  <si>
    <t>Country B</t>
  </si>
  <si>
    <t xml:space="preserve">(add columns as required) </t>
  </si>
  <si>
    <t>Model code (imported product)</t>
  </si>
  <si>
    <t xml:space="preserve">Dumping margin calculation </t>
  </si>
  <si>
    <t>Ex-Factory normal value per unit (from Annex 3 or 4)</t>
  </si>
  <si>
    <t>Ex-factory export price per unit (from Annex 5 or 6)</t>
  </si>
  <si>
    <t>Per unit dumping amount</t>
  </si>
  <si>
    <t>CIF Value per unit of Export Price</t>
  </si>
  <si>
    <t>Dumping Margin as % of CIF value</t>
  </si>
  <si>
    <t>Country of origin average dumping margin (Sum of dumping amount for Country A / Sum of CIF value per unit for Country A)</t>
  </si>
  <si>
    <t>Estimated from a total importation of £3.3m</t>
  </si>
  <si>
    <t>Estimated from a total importation of £6.9m</t>
  </si>
  <si>
    <t>Estimated Volume, assumed that all the imports are a Light Limestone similar to Portland Stone.</t>
  </si>
  <si>
    <t xml:space="preserve">Estimated split between block and finished goods for Stone Firms.  </t>
  </si>
  <si>
    <t>Annex 2 - UK Market Split between Dimensioned Block and Finished Stone</t>
  </si>
  <si>
    <t>Annex 2 - UK Market Combined Dimensioned Block and Finished Stone</t>
  </si>
  <si>
    <t>Dimension Block (External Sales)</t>
  </si>
  <si>
    <t>Dimensioned Block &amp; Finished Stone</t>
  </si>
  <si>
    <t>Albion Stone PLC (for period y/e March 25)</t>
  </si>
  <si>
    <t>UK Market excluding exports</t>
  </si>
  <si>
    <t>Export from Financial Accounts</t>
  </si>
  <si>
    <t>Turnover from Financial Accounts</t>
  </si>
  <si>
    <t>Volume of block sold internally and externally</t>
  </si>
  <si>
    <t>Volume of block sold for export internally and externally</t>
  </si>
  <si>
    <t>Turnover</t>
  </si>
  <si>
    <t>Volume of stone sold (internal and external)</t>
  </si>
  <si>
    <t>Volume of stone blocks sold (external)</t>
  </si>
  <si>
    <t>Volume of stone blocks sold (internal)</t>
  </si>
  <si>
    <t>Volume of block exported</t>
  </si>
  <si>
    <t>Volume of finished stone exported (estimated)</t>
  </si>
  <si>
    <t>Value of export (Block and Finished Stone)</t>
  </si>
  <si>
    <t xml:space="preserve">Value of exports - Block </t>
  </si>
  <si>
    <t>Average value of finished stone</t>
  </si>
  <si>
    <t>per m3</t>
  </si>
  <si>
    <t>Estimated from a total importation of £7.1m</t>
  </si>
  <si>
    <t>Germany (Jura and similar Limestones)</t>
  </si>
  <si>
    <t>Value of block sales</t>
  </si>
  <si>
    <t>Value of UK block sales</t>
  </si>
  <si>
    <t>Value of Factory sales of finished stones</t>
  </si>
  <si>
    <t>Estimated average value of finished stone</t>
  </si>
  <si>
    <t>Estimated volume of finished stones</t>
  </si>
  <si>
    <t>Volume of Finished stone sales from factory</t>
  </si>
  <si>
    <t>Germany (Jura and other similar Limestones)</t>
  </si>
  <si>
    <t>Spain (Bateig, Caliza Capri and other similar limestones)</t>
  </si>
  <si>
    <t>IMPORTS - (Germany, France &amp; Spain)</t>
  </si>
  <si>
    <t>IMPORTS - Portugal</t>
  </si>
  <si>
    <t>Estimated blocks sales</t>
  </si>
  <si>
    <t>Value of stone exports to UK</t>
  </si>
  <si>
    <t>Data from Albion Stone PLC accounts and management figures.   Year end March 25</t>
  </si>
  <si>
    <t>Year End March 24</t>
  </si>
  <si>
    <t>Year End March 23</t>
  </si>
  <si>
    <t>Year End March 22</t>
  </si>
  <si>
    <t xml:space="preserve">See comment in the Market share section </t>
  </si>
  <si>
    <t>Estimated volume of finished stones - France</t>
  </si>
  <si>
    <t>Estimated volume of finished stones - Germany</t>
  </si>
  <si>
    <t>Estimated volume of finished stones - Spain</t>
  </si>
  <si>
    <t xml:space="preserve">Estimated value - cladding </t>
  </si>
  <si>
    <t>Estimated value of cladding</t>
  </si>
  <si>
    <t>Estimated Volume of cladding</t>
  </si>
  <si>
    <t>France (Anstrude, Massangis and other simlar Limestones)</t>
  </si>
  <si>
    <t>Portland Stone From Albion and SF processed by other companies in the UK</t>
  </si>
  <si>
    <t>PORTLAND STONE BLOCK cut by other companies in the UK</t>
  </si>
  <si>
    <t>External block sales</t>
  </si>
  <si>
    <t>Value of finished stone produced by other companies in the UK</t>
  </si>
  <si>
    <t>Excluding Block to avoid double counting block processed by other companies in the UK</t>
  </si>
  <si>
    <t xml:space="preserve">We have not used these figures in the Application as they give a misleading veiw of the market shares.  </t>
  </si>
  <si>
    <t>Wastage rate approx 60%*, - so actual finished stone sold</t>
  </si>
  <si>
    <t>* wastage rate of 60%, due to restoration projects.</t>
  </si>
  <si>
    <r>
      <rPr>
        <sz val="11"/>
        <color theme="3" tint="0.249977111117893"/>
        <rFont val="Arial"/>
        <family val="2"/>
      </rPr>
      <t xml:space="preserve">The figures in blue type are estimated figures. </t>
    </r>
    <r>
      <rPr>
        <sz val="11"/>
        <color rgb="FF000000"/>
        <rFont val="Arial"/>
        <family val="2"/>
      </rPr>
      <t xml:space="preserve"> </t>
    </r>
  </si>
  <si>
    <t>Assumed profit 5%</t>
  </si>
  <si>
    <t>Year End March 21</t>
  </si>
  <si>
    <t>Year end March 25</t>
  </si>
  <si>
    <t>Estimated</t>
  </si>
  <si>
    <t>Year End March 20</t>
  </si>
  <si>
    <t>Year End March 19</t>
  </si>
  <si>
    <t>Year End March 18</t>
  </si>
  <si>
    <t>Year End March 17</t>
  </si>
  <si>
    <t>Year End March 16</t>
  </si>
  <si>
    <t>Year End March 15</t>
  </si>
  <si>
    <t>Year End March 14</t>
  </si>
  <si>
    <t>Year End March 13</t>
  </si>
  <si>
    <t>Portland Stone Firms block production</t>
  </si>
  <si>
    <t>Value of Portland Stone Firms finished stone</t>
  </si>
  <si>
    <t>Portland Stone Firms Turnover</t>
  </si>
  <si>
    <t xml:space="preserve">Portland Stone Firms accounts do not list any exports.  </t>
  </si>
  <si>
    <t xml:space="preserve">Assume exports from Portland Stone Firms are - nil.  </t>
  </si>
  <si>
    <t>PORTLAND STONE FIRMS</t>
  </si>
  <si>
    <t>PowerBI</t>
  </si>
  <si>
    <t/>
  </si>
  <si>
    <t>Redacted due to commercially sensitive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</si>
</sst>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 &quot;* #,##0&quot; &quot;;&quot;-&quot;* #,##0&quot; &quot;;&quot; &quot;* &quot;-&quot;#&quot; &quot;;&quot; &quot;@&quot; &quot;"/>
    <numFmt numFmtId="165" formatCode="&quot; &quot;* #,##0.00&quot; &quot;;&quot;-&quot;* #,##0.00&quot; &quot;;&quot; &quot;* &quot;-&quot;#&quot; &quot;;&quot; &quot;@&quot; &quot;"/>
    <numFmt numFmtId="166" formatCode="_-&quot;£&quot;* #,##0_-;\-&quot;£&quot;* #,##0_-;_-&quot;£&quot;* &quot;-&quot;??_-;_-@_-"/>
  </numFmts>
  <fonts count="25" x14ac:knownFonts="1">
    <font>
      <sz val="11"/>
      <color rgb="FF000000"/>
      <name val="Calibri"/>
      <family val="2"/>
    </font>
    <font>
      <sz val="11"/>
      <color rgb="FF000000"/>
      <name val="Calibri"/>
      <family val="2"/>
    </font>
    <font>
      <b/>
      <sz val="14"/>
      <color rgb="FFFFFFFF"/>
      <name val="Arial"/>
      <family val="2"/>
    </font>
    <font>
      <sz val="11"/>
      <color rgb="FF000000"/>
      <name val="Arial"/>
      <family val="2"/>
    </font>
    <font>
      <sz val="10"/>
      <color rgb="FF000000"/>
      <name val="Arial"/>
      <family val="2"/>
    </font>
    <font>
      <b/>
      <sz val="10"/>
      <color rgb="FF000000"/>
      <name val="Arial"/>
      <family val="2"/>
    </font>
    <font>
      <b/>
      <sz val="10"/>
      <color rgb="FFFFFFFF"/>
      <name val="Arial"/>
      <family val="2"/>
    </font>
    <font>
      <sz val="10"/>
      <color rgb="FFFF0000"/>
      <name val="Arial"/>
      <family val="2"/>
    </font>
    <font>
      <i/>
      <sz val="10"/>
      <color rgb="FF000000"/>
      <name val="Arial"/>
      <family val="2"/>
    </font>
    <font>
      <b/>
      <sz val="10"/>
      <color rgb="FFFF0000"/>
      <name val="Arial"/>
      <family val="2"/>
    </font>
    <font>
      <sz val="10"/>
      <color rgb="FFFFFFFF"/>
      <name val="Arial"/>
      <family val="2"/>
    </font>
    <font>
      <vertAlign val="superscript"/>
      <sz val="10"/>
      <color rgb="FF000000"/>
      <name val="Arial"/>
      <family val="2"/>
    </font>
    <font>
      <sz val="9"/>
      <color rgb="FF000000"/>
      <name val="Tahoma"/>
      <family val="2"/>
    </font>
    <font>
      <b/>
      <sz val="11"/>
      <color rgb="FF000000"/>
      <name val="Arial"/>
      <family val="2"/>
    </font>
    <font>
      <sz val="11"/>
      <name val="Arial"/>
      <family val="2"/>
    </font>
    <font>
      <sz val="11"/>
      <color rgb="FF0070C0"/>
      <name val="Arial"/>
      <family val="2"/>
    </font>
    <font>
      <sz val="8"/>
      <name val="Calibri"/>
      <family val="2"/>
    </font>
    <font>
      <sz val="11"/>
      <color theme="3" tint="0.249977111117893"/>
      <name val="Arial"/>
      <family val="2"/>
    </font>
    <font>
      <sz val="11"/>
      <color rgb="FF00B0F0"/>
      <name val="Arial"/>
      <family val="2"/>
    </font>
    <font>
      <sz val="11"/>
      <color theme="3" tint="0.499984740745262"/>
      <name val="Arial"/>
      <family val="2"/>
    </font>
    <font>
      <i/>
      <sz val="11"/>
      <color theme="4" tint="0.39997558519241921"/>
      <name val="Arial"/>
      <family val="2"/>
    </font>
    <font>
      <i/>
      <sz val="11"/>
      <color theme="3" tint="0.499984740745262"/>
      <name val="Arial"/>
      <family val="2"/>
    </font>
    <font>
      <i/>
      <sz val="11"/>
      <color rgb="FF000000"/>
      <name val="Arial"/>
      <family val="2"/>
    </font>
    <font>
      <sz val="11"/>
      <color rgb="FF7030A0"/>
      <name val="Arial"/>
      <family val="2"/>
    </font>
    <font>
      <sz val="10"/>
      <color theme="3" tint="0.249977111117893"/>
      <name val="Arial"/>
      <family val="2"/>
    </font>
  </fonts>
  <fills count="10">
    <fill>
      <patternFill patternType="none"/>
    </fill>
    <fill>
      <patternFill patternType="gray125"/>
    </fill>
    <fill>
      <patternFill patternType="solid">
        <fgColor rgb="FFC00000"/>
        <bgColor rgb="FFC00000"/>
      </patternFill>
    </fill>
    <fill>
      <patternFill patternType="solid">
        <fgColor rgb="FFD0CECE"/>
        <bgColor rgb="FFD0CECE"/>
      </patternFill>
    </fill>
    <fill>
      <patternFill patternType="solid">
        <fgColor rgb="FFFFF2CC"/>
        <bgColor rgb="FFFFF2CC"/>
      </patternFill>
    </fill>
    <fill>
      <patternFill patternType="solid">
        <fgColor rgb="FFFFE699"/>
        <bgColor rgb="FFFFE699"/>
      </patternFill>
    </fill>
    <fill>
      <patternFill patternType="solid">
        <fgColor rgb="FFEDEDED"/>
        <bgColor rgb="FFEDEDED"/>
      </patternFill>
    </fill>
    <fill>
      <patternFill patternType="solid">
        <fgColor rgb="FFC0C0C0"/>
        <bgColor rgb="FFC0C0C0"/>
      </patternFill>
    </fill>
    <fill>
      <patternFill patternType="solid">
        <fgColor rgb="FFFFFF00"/>
        <bgColor indexed="64"/>
      </patternFill>
    </fill>
    <fill>
      <patternFill patternType="solid">
        <fgColor theme="3" tint="0.89999084444715716"/>
        <bgColor indexed="64"/>
      </patternFill>
    </fill>
  </fills>
  <borders count="34">
    <border>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style="thin">
        <color rgb="FF000000"/>
      </right>
      <top style="medium">
        <color rgb="FF000000"/>
      </top>
      <bottom style="medium">
        <color rgb="FF000000"/>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42">
    <xf numFmtId="0" fontId="0" fillId="0" borderId="0" xfId="0"/>
    <xf numFmtId="0" fontId="3" fillId="0" borderId="0" xfId="0" applyFont="1"/>
    <xf numFmtId="0" fontId="4" fillId="0" borderId="0" xfId="0" applyFont="1"/>
    <xf numFmtId="0" fontId="5" fillId="0" borderId="0" xfId="0" applyFont="1"/>
    <xf numFmtId="0" fontId="3" fillId="0" borderId="1" xfId="0" applyFont="1" applyBorder="1"/>
    <xf numFmtId="0" fontId="6" fillId="2" borderId="0" xfId="0" applyFont="1" applyFill="1"/>
    <xf numFmtId="0" fontId="5" fillId="0" borderId="1" xfId="0" applyFont="1" applyBorder="1"/>
    <xf numFmtId="0" fontId="3" fillId="0" borderId="0" xfId="0" applyFont="1" applyAlignment="1">
      <alignment horizontal="center"/>
    </xf>
    <xf numFmtId="0" fontId="3" fillId="3" borderId="3" xfId="0" applyFont="1" applyFill="1" applyBorder="1" applyAlignment="1">
      <alignment horizontal="center"/>
    </xf>
    <xf numFmtId="3" fontId="3" fillId="3" borderId="4" xfId="0" applyNumberFormat="1" applyFont="1" applyFill="1" applyBorder="1" applyAlignment="1">
      <alignment horizontal="center"/>
    </xf>
    <xf numFmtId="0" fontId="3" fillId="3" borderId="5" xfId="0" applyFont="1" applyFill="1" applyBorder="1" applyAlignment="1">
      <alignment horizontal="center"/>
    </xf>
    <xf numFmtId="0" fontId="8" fillId="0" borderId="6" xfId="0" applyFont="1" applyBorder="1"/>
    <xf numFmtId="0" fontId="3" fillId="4" borderId="7" xfId="0" applyFont="1" applyFill="1" applyBorder="1" applyAlignment="1">
      <alignment horizontal="center"/>
    </xf>
    <xf numFmtId="0" fontId="3" fillId="3" borderId="2" xfId="0" applyFont="1" applyFill="1" applyBorder="1" applyAlignment="1">
      <alignment horizontal="center"/>
    </xf>
    <xf numFmtId="0" fontId="3" fillId="3" borderId="4" xfId="0" applyFont="1" applyFill="1" applyBorder="1" applyAlignment="1">
      <alignment horizontal="center"/>
    </xf>
    <xf numFmtId="0" fontId="8" fillId="0" borderId="8" xfId="0" applyFont="1" applyBorder="1"/>
    <xf numFmtId="0" fontId="3" fillId="4" borderId="9" xfId="0" applyFont="1" applyFill="1" applyBorder="1" applyAlignment="1">
      <alignment horizontal="center"/>
    </xf>
    <xf numFmtId="0" fontId="5" fillId="0" borderId="10" xfId="0" applyFont="1" applyBorder="1"/>
    <xf numFmtId="0" fontId="3" fillId="4" borderId="11" xfId="0" applyFont="1" applyFill="1" applyBorder="1" applyAlignment="1">
      <alignment horizontal="center"/>
    </xf>
    <xf numFmtId="0" fontId="4" fillId="0" borderId="1" xfId="0" applyFont="1" applyBorder="1"/>
    <xf numFmtId="3" fontId="4" fillId="3" borderId="2" xfId="0" applyNumberFormat="1" applyFont="1" applyFill="1" applyBorder="1" applyAlignment="1">
      <alignment horizontal="center"/>
    </xf>
    <xf numFmtId="164" fontId="4" fillId="3" borderId="3" xfId="1" applyNumberFormat="1" applyFont="1" applyFill="1" applyBorder="1" applyAlignment="1">
      <alignment horizontal="center"/>
    </xf>
    <xf numFmtId="0" fontId="4" fillId="3" borderId="3" xfId="0" applyFont="1" applyFill="1" applyBorder="1" applyAlignment="1">
      <alignment horizontal="center"/>
    </xf>
    <xf numFmtId="165" fontId="3" fillId="0" borderId="0" xfId="0" applyNumberFormat="1" applyFont="1"/>
    <xf numFmtId="0" fontId="4" fillId="3" borderId="13" xfId="0" applyFont="1" applyFill="1" applyBorder="1" applyAlignment="1">
      <alignment horizontal="center"/>
    </xf>
    <xf numFmtId="164" fontId="4" fillId="3" borderId="13" xfId="1" applyNumberFormat="1" applyFont="1" applyFill="1" applyBorder="1" applyAlignment="1">
      <alignment horizontal="center"/>
    </xf>
    <xf numFmtId="0" fontId="8" fillId="0" borderId="14" xfId="0" applyFont="1" applyBorder="1"/>
    <xf numFmtId="164" fontId="4" fillId="4" borderId="16" xfId="1" applyNumberFormat="1" applyFont="1" applyFill="1" applyBorder="1" applyAlignment="1">
      <alignment horizontal="center"/>
    </xf>
    <xf numFmtId="0" fontId="4" fillId="4" borderId="16" xfId="0" applyFont="1" applyFill="1" applyBorder="1" applyAlignment="1">
      <alignment horizontal="center"/>
    </xf>
    <xf numFmtId="0" fontId="4" fillId="0" borderId="0" xfId="0" applyFont="1" applyAlignment="1">
      <alignment horizontal="center"/>
    </xf>
    <xf numFmtId="164" fontId="4" fillId="0" borderId="0" xfId="1" applyNumberFormat="1" applyFont="1" applyAlignment="1">
      <alignment horizontal="center"/>
    </xf>
    <xf numFmtId="164" fontId="4" fillId="0" borderId="0" xfId="1" applyNumberFormat="1" applyFont="1"/>
    <xf numFmtId="0" fontId="4" fillId="3" borderId="2" xfId="0" applyFont="1" applyFill="1" applyBorder="1" applyAlignment="1">
      <alignment horizontal="center"/>
    </xf>
    <xf numFmtId="0" fontId="4" fillId="3" borderId="17" xfId="0" applyFont="1" applyFill="1" applyBorder="1" applyAlignment="1">
      <alignment horizontal="center"/>
    </xf>
    <xf numFmtId="164" fontId="4" fillId="4" borderId="11" xfId="1" applyNumberFormat="1" applyFont="1" applyFill="1" applyBorder="1" applyAlignment="1">
      <alignment horizontal="center"/>
    </xf>
    <xf numFmtId="0" fontId="4" fillId="4" borderId="11" xfId="0" applyFont="1" applyFill="1" applyBorder="1" applyAlignment="1">
      <alignment horizontal="center"/>
    </xf>
    <xf numFmtId="0" fontId="8" fillId="0" borderId="19" xfId="0" applyFont="1" applyBorder="1"/>
    <xf numFmtId="164" fontId="4" fillId="4" borderId="5" xfId="1" applyNumberFormat="1" applyFont="1" applyFill="1" applyBorder="1" applyAlignment="1">
      <alignment horizontal="center"/>
    </xf>
    <xf numFmtId="0" fontId="4" fillId="4" borderId="5" xfId="0" applyFont="1" applyFill="1" applyBorder="1" applyAlignment="1">
      <alignment horizontal="center"/>
    </xf>
    <xf numFmtId="0" fontId="5" fillId="0" borderId="11" xfId="0" applyFont="1" applyBorder="1"/>
    <xf numFmtId="164" fontId="4" fillId="4" borderId="16" xfId="0" applyNumberFormat="1" applyFont="1" applyFill="1" applyBorder="1" applyAlignment="1">
      <alignment horizontal="center"/>
    </xf>
    <xf numFmtId="0" fontId="7" fillId="4" borderId="16" xfId="0" applyFont="1" applyFill="1" applyBorder="1" applyAlignment="1">
      <alignment horizontal="center"/>
    </xf>
    <xf numFmtId="9" fontId="4" fillId="4" borderId="2" xfId="2" applyFont="1" applyFill="1" applyBorder="1" applyAlignment="1">
      <alignment horizontal="center"/>
    </xf>
    <xf numFmtId="9" fontId="4" fillId="4" borderId="3" xfId="2" applyFont="1" applyFill="1" applyBorder="1" applyAlignment="1">
      <alignment horizontal="center"/>
    </xf>
    <xf numFmtId="0" fontId="4" fillId="4" borderId="3" xfId="0" applyFont="1" applyFill="1" applyBorder="1" applyAlignment="1">
      <alignment horizontal="center"/>
    </xf>
    <xf numFmtId="9" fontId="7" fillId="4" borderId="2" xfId="2" applyFont="1" applyFill="1" applyBorder="1" applyAlignment="1">
      <alignment horizontal="center"/>
    </xf>
    <xf numFmtId="9" fontId="7" fillId="4" borderId="3" xfId="2" applyFont="1" applyFill="1" applyBorder="1" applyAlignment="1">
      <alignment horizontal="center"/>
    </xf>
    <xf numFmtId="0" fontId="4" fillId="0" borderId="9" xfId="0" applyFont="1" applyBorder="1"/>
    <xf numFmtId="9" fontId="4" fillId="4" borderId="20" xfId="2" applyFont="1" applyFill="1" applyBorder="1" applyAlignment="1">
      <alignment horizontal="center"/>
    </xf>
    <xf numFmtId="9" fontId="4" fillId="4" borderId="21" xfId="2" applyFont="1" applyFill="1" applyBorder="1" applyAlignment="1">
      <alignment horizontal="center"/>
    </xf>
    <xf numFmtId="9" fontId="4" fillId="4" borderId="4" xfId="2" applyFont="1" applyFill="1" applyBorder="1" applyAlignment="1">
      <alignment horizontal="center"/>
    </xf>
    <xf numFmtId="9" fontId="4" fillId="4" borderId="5" xfId="2" applyFont="1" applyFill="1" applyBorder="1" applyAlignment="1">
      <alignment horizontal="center"/>
    </xf>
    <xf numFmtId="9" fontId="4" fillId="4" borderId="22" xfId="2" applyFont="1" applyFill="1" applyBorder="1" applyAlignment="1">
      <alignment horizontal="center"/>
    </xf>
    <xf numFmtId="9" fontId="4" fillId="4" borderId="23" xfId="2" applyFont="1" applyFill="1" applyBorder="1" applyAlignment="1">
      <alignment horizontal="center"/>
    </xf>
    <xf numFmtId="0" fontId="4" fillId="3" borderId="3" xfId="0" applyFont="1" applyFill="1" applyBorder="1" applyAlignment="1">
      <alignment vertical="center" wrapText="1"/>
    </xf>
    <xf numFmtId="0" fontId="4" fillId="0" borderId="0" xfId="0" applyFont="1" applyAlignment="1">
      <alignment vertical="center"/>
    </xf>
    <xf numFmtId="0" fontId="5" fillId="0" borderId="0" xfId="0" applyFont="1" applyAlignment="1">
      <alignment horizontal="left" vertical="center" wrapText="1"/>
    </xf>
    <xf numFmtId="0" fontId="4" fillId="5" borderId="3" xfId="0" applyFont="1" applyFill="1" applyBorder="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10" fillId="2" borderId="7" xfId="0" applyFont="1" applyFill="1" applyBorder="1" applyAlignment="1">
      <alignment horizontal="center" vertical="center"/>
    </xf>
    <xf numFmtId="0" fontId="5" fillId="0" borderId="0" xfId="0" applyFont="1" applyAlignment="1">
      <alignment horizontal="left" vertical="center"/>
    </xf>
    <xf numFmtId="0" fontId="6" fillId="2" borderId="0" xfId="0" applyFont="1" applyFill="1" applyAlignment="1">
      <alignment horizontal="left" vertical="center"/>
    </xf>
    <xf numFmtId="0" fontId="4" fillId="0" borderId="0" xfId="0" applyFont="1" applyAlignment="1">
      <alignment horizontal="left" vertical="center" wrapText="1"/>
    </xf>
    <xf numFmtId="0" fontId="4" fillId="3" borderId="13" xfId="0" applyFont="1" applyFill="1" applyBorder="1" applyAlignment="1">
      <alignment vertical="center" wrapText="1"/>
    </xf>
    <xf numFmtId="0" fontId="4" fillId="0" borderId="24" xfId="0" applyFont="1" applyBorder="1" applyAlignment="1">
      <alignment horizontal="left" vertical="center"/>
    </xf>
    <xf numFmtId="2" fontId="4" fillId="5" borderId="25" xfId="0" applyNumberFormat="1" applyFont="1" applyFill="1" applyBorder="1" applyAlignment="1">
      <alignment vertical="center"/>
    </xf>
    <xf numFmtId="0" fontId="4" fillId="0" borderId="0" xfId="0" applyFont="1" applyAlignment="1">
      <alignment horizontal="left"/>
    </xf>
    <xf numFmtId="2" fontId="4" fillId="5" borderId="3" xfId="0" applyNumberFormat="1" applyFont="1" applyFill="1" applyBorder="1" applyAlignment="1">
      <alignment vertical="center"/>
    </xf>
    <xf numFmtId="0" fontId="4" fillId="0" borderId="24" xfId="0" applyFont="1" applyBorder="1"/>
    <xf numFmtId="0" fontId="4" fillId="0" borderId="24" xfId="0" applyFont="1" applyBorder="1" applyAlignment="1">
      <alignment horizontal="left"/>
    </xf>
    <xf numFmtId="0" fontId="5" fillId="0" borderId="0" xfId="0" applyFont="1" applyAlignment="1">
      <alignment vertical="center"/>
    </xf>
    <xf numFmtId="0" fontId="4" fillId="6" borderId="3" xfId="0" applyFont="1" applyFill="1" applyBorder="1" applyAlignment="1">
      <alignment vertical="center" wrapText="1"/>
    </xf>
    <xf numFmtId="2" fontId="4" fillId="0" borderId="0" xfId="0" applyNumberFormat="1" applyFont="1" applyAlignment="1">
      <alignment vertical="center"/>
    </xf>
    <xf numFmtId="2" fontId="5" fillId="5" borderId="3" xfId="0" applyNumberFormat="1" applyFont="1" applyFill="1" applyBorder="1" applyAlignment="1">
      <alignment vertical="center"/>
    </xf>
    <xf numFmtId="0" fontId="4" fillId="0" borderId="7"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vertical="center"/>
    </xf>
    <xf numFmtId="0" fontId="13" fillId="0" borderId="0" xfId="0" applyFont="1"/>
    <xf numFmtId="0" fontId="5" fillId="3" borderId="3" xfId="0" applyFont="1" applyFill="1" applyBorder="1" applyAlignment="1">
      <alignment vertical="center" wrapText="1"/>
    </xf>
    <xf numFmtId="0" fontId="5" fillId="3" borderId="13" xfId="0" applyFont="1" applyFill="1" applyBorder="1" applyAlignment="1">
      <alignment vertical="center" wrapText="1"/>
    </xf>
    <xf numFmtId="0" fontId="5" fillId="7" borderId="0" xfId="0" applyFont="1" applyFill="1" applyAlignment="1">
      <alignment horizontal="left" vertical="center"/>
    </xf>
    <xf numFmtId="0" fontId="3" fillId="0" borderId="24" xfId="0" applyFont="1" applyBorder="1"/>
    <xf numFmtId="0" fontId="10" fillId="0" borderId="0" xfId="0" applyFont="1" applyAlignment="1">
      <alignment horizontal="center" vertical="center"/>
    </xf>
    <xf numFmtId="0" fontId="10" fillId="2" borderId="3" xfId="0" applyFont="1" applyFill="1" applyBorder="1" applyAlignment="1">
      <alignment vertical="center" wrapText="1"/>
    </xf>
    <xf numFmtId="0" fontId="10" fillId="0" borderId="0" xfId="0" applyFont="1" applyAlignment="1">
      <alignment vertical="center"/>
    </xf>
    <xf numFmtId="0" fontId="4" fillId="0" borderId="24" xfId="0" applyFont="1" applyBorder="1" applyAlignment="1">
      <alignment horizontal="left" vertical="center" wrapText="1"/>
    </xf>
    <xf numFmtId="3" fontId="14" fillId="3" borderId="2" xfId="0" applyNumberFormat="1" applyFont="1" applyFill="1" applyBorder="1" applyAlignment="1">
      <alignment horizontal="center"/>
    </xf>
    <xf numFmtId="0" fontId="6" fillId="2" borderId="0" xfId="0" applyFont="1" applyFill="1" applyAlignment="1">
      <alignment wrapText="1"/>
    </xf>
    <xf numFmtId="164" fontId="3" fillId="0" borderId="0" xfId="1" applyNumberFormat="1" applyFont="1"/>
    <xf numFmtId="166" fontId="3" fillId="0" borderId="0" xfId="3" applyNumberFormat="1" applyFont="1"/>
    <xf numFmtId="164" fontId="3" fillId="3" borderId="3" xfId="0" applyNumberFormat="1" applyFont="1" applyFill="1" applyBorder="1" applyAlignment="1">
      <alignment horizontal="center"/>
    </xf>
    <xf numFmtId="1" fontId="3" fillId="3" borderId="3" xfId="1" applyNumberFormat="1" applyFont="1" applyFill="1" applyBorder="1" applyAlignment="1">
      <alignment horizontal="center"/>
    </xf>
    <xf numFmtId="1" fontId="3" fillId="4" borderId="7" xfId="0" applyNumberFormat="1" applyFont="1" applyFill="1" applyBorder="1" applyAlignment="1">
      <alignment horizontal="center"/>
    </xf>
    <xf numFmtId="1" fontId="3" fillId="4" borderId="11" xfId="0" applyNumberFormat="1" applyFont="1" applyFill="1" applyBorder="1" applyAlignment="1">
      <alignment horizontal="center"/>
    </xf>
    <xf numFmtId="1" fontId="4" fillId="4" borderId="18" xfId="0" applyNumberFormat="1" applyFont="1" applyFill="1" applyBorder="1" applyAlignment="1">
      <alignment horizontal="center"/>
    </xf>
    <xf numFmtId="1" fontId="4" fillId="4" borderId="15" xfId="0" applyNumberFormat="1" applyFont="1" applyFill="1" applyBorder="1" applyAlignment="1">
      <alignment horizontal="center"/>
    </xf>
    <xf numFmtId="1" fontId="4" fillId="3" borderId="2" xfId="0" applyNumberFormat="1" applyFont="1" applyFill="1" applyBorder="1" applyAlignment="1">
      <alignment horizontal="center"/>
    </xf>
    <xf numFmtId="0" fontId="15" fillId="0" borderId="0" xfId="0" applyFont="1"/>
    <xf numFmtId="0" fontId="14" fillId="0" borderId="0" xfId="0" applyFont="1"/>
    <xf numFmtId="0" fontId="18" fillId="0" borderId="0" xfId="0" applyFont="1"/>
    <xf numFmtId="0" fontId="19" fillId="0" borderId="0" xfId="0" applyFont="1"/>
    <xf numFmtId="1" fontId="4" fillId="4" borderId="4" xfId="0" applyNumberFormat="1" applyFont="1" applyFill="1" applyBorder="1" applyAlignment="1">
      <alignment horizontal="center"/>
    </xf>
    <xf numFmtId="0" fontId="20" fillId="0" borderId="0" xfId="0" applyFont="1" applyAlignment="1">
      <alignment horizontal="right"/>
    </xf>
    <xf numFmtId="0" fontId="4" fillId="3" borderId="26" xfId="0" applyFont="1" applyFill="1" applyBorder="1" applyAlignment="1">
      <alignment horizontal="center"/>
    </xf>
    <xf numFmtId="0" fontId="3" fillId="8" borderId="0" xfId="0" applyFont="1" applyFill="1"/>
    <xf numFmtId="0" fontId="21" fillId="0" borderId="0" xfId="0" applyFont="1" applyAlignment="1">
      <alignment horizontal="right"/>
    </xf>
    <xf numFmtId="0" fontId="3" fillId="9" borderId="0" xfId="0" applyFont="1" applyFill="1"/>
    <xf numFmtId="0" fontId="22" fillId="0" borderId="0" xfId="0" applyFont="1"/>
    <xf numFmtId="0" fontId="23" fillId="0" borderId="0" xfId="0" applyFont="1"/>
    <xf numFmtId="0" fontId="13" fillId="0" borderId="0" xfId="0" applyFont="1" applyAlignment="1">
      <alignment wrapText="1"/>
    </xf>
    <xf numFmtId="166" fontId="14" fillId="0" borderId="0" xfId="3" applyNumberFormat="1" applyFont="1"/>
    <xf numFmtId="0" fontId="24" fillId="0" borderId="0" xfId="0" applyFont="1"/>
    <xf numFmtId="166" fontId="17" fillId="0" borderId="0" xfId="3" applyNumberFormat="1" applyFont="1" applyFill="1"/>
    <xf numFmtId="166" fontId="3" fillId="0" borderId="0" xfId="3" applyNumberFormat="1" applyFont="1" applyFill="1"/>
    <xf numFmtId="0" fontId="17" fillId="0" borderId="0" xfId="0" applyFont="1"/>
    <xf numFmtId="0" fontId="3" fillId="0" borderId="0" xfId="0" applyFont="1" applyAlignment="1">
      <alignment horizontal="center"/>
    </xf>
    <xf numFmtId="0" fontId="2" fillId="2" borderId="0" xfId="0" applyFont="1" applyFill="1" applyAlignment="1">
      <alignment horizontal="left" vertical="center"/>
    </xf>
    <xf numFmtId="0" fontId="6" fillId="2" borderId="0" xfId="0" applyFont="1" applyFill="1" applyAlignment="1">
      <alignment horizontal="center"/>
    </xf>
    <xf numFmtId="0" fontId="13" fillId="0" borderId="0" xfId="0" applyFont="1" applyAlignment="1">
      <alignment horizontal="center" wrapText="1"/>
    </xf>
    <xf numFmtId="0" fontId="2" fillId="2" borderId="0" xfId="0" applyFont="1" applyFill="1" applyAlignment="1">
      <alignment horizontal="center" vertical="center"/>
    </xf>
    <xf numFmtId="0" fontId="6" fillId="2" borderId="12" xfId="0" applyFont="1" applyFill="1" applyBorder="1" applyAlignment="1">
      <alignment horizontal="center"/>
    </xf>
    <xf numFmtId="0" fontId="2" fillId="2" borderId="0" xfId="0" applyFont="1" applyFill="1" applyAlignment="1">
      <alignment horizontal="left"/>
    </xf>
    <xf numFmtId="0" fontId="4" fillId="0" borderId="0" xfId="0" applyFont="1" applyAlignment="1">
      <alignment horizontal="center" wrapText="1"/>
    </xf>
    <xf numFmtId="0" fontId="4" fillId="0" borderId="0" xfId="0" applyFont="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wrapText="1"/>
    </xf>
    <xf numFmtId="0" fontId="3" fillId="0" borderId="0" xfId="0" applyFont="1" applyAlignment="1">
      <alignment horizontal="left" wrapText="1"/>
    </xf>
    <xf numFmtId="164" fontId="3" fillId="0" borderId="0" xfId="1" applyNumberFormat="1" applyFont="1" applyFill="1" applyAlignment="1">
      <alignment horizontal="center"/>
    </xf>
    <xf numFmtId="3" fontId="4" fillId="3" borderId="27" xfId="0" applyNumberFormat="1" applyFont="1" applyFill="1" applyBorder="1" applyAlignment="1">
      <alignment horizontal="center"/>
    </xf>
    <xf numFmtId="3" fontId="4" fillId="3" borderId="28" xfId="0" applyNumberFormat="1" applyFont="1" applyFill="1" applyBorder="1" applyAlignment="1">
      <alignment horizontal="center"/>
    </xf>
    <xf numFmtId="3" fontId="4" fillId="3" borderId="29" xfId="0" applyNumberFormat="1" applyFont="1" applyFill="1" applyBorder="1" applyAlignment="1">
      <alignment horizontal="center"/>
    </xf>
    <xf numFmtId="3" fontId="4" fillId="3" borderId="12" xfId="0" applyNumberFormat="1" applyFont="1" applyFill="1" applyBorder="1" applyAlignment="1">
      <alignment horizontal="center"/>
    </xf>
    <xf numFmtId="3" fontId="4" fillId="3" borderId="0" xfId="0" applyNumberFormat="1" applyFont="1" applyFill="1" applyBorder="1" applyAlignment="1">
      <alignment horizontal="center"/>
    </xf>
    <xf numFmtId="3" fontId="4" fillId="3" borderId="30" xfId="0" applyNumberFormat="1" applyFont="1" applyFill="1" applyBorder="1" applyAlignment="1">
      <alignment horizontal="center"/>
    </xf>
    <xf numFmtId="3" fontId="4" fillId="3" borderId="31" xfId="0" applyNumberFormat="1" applyFont="1" applyFill="1" applyBorder="1" applyAlignment="1">
      <alignment horizontal="center"/>
    </xf>
    <xf numFmtId="3" fontId="4" fillId="3" borderId="9" xfId="0" applyNumberFormat="1" applyFont="1" applyFill="1" applyBorder="1" applyAlignment="1">
      <alignment horizontal="center"/>
    </xf>
    <xf numFmtId="3" fontId="4" fillId="3" borderId="32" xfId="0" applyNumberFormat="1" applyFont="1" applyFill="1" applyBorder="1" applyAlignment="1">
      <alignment horizontal="center"/>
    </xf>
    <xf numFmtId="3" fontId="4" fillId="4" borderId="18" xfId="0" applyNumberFormat="1" applyFont="1" applyFill="1" applyBorder="1" applyAlignment="1">
      <alignment horizontal="center"/>
    </xf>
    <xf numFmtId="3" fontId="4" fillId="4" borderId="11" xfId="0" applyNumberFormat="1" applyFont="1" applyFill="1" applyBorder="1" applyAlignment="1">
      <alignment horizontal="center"/>
    </xf>
    <xf numFmtId="3" fontId="4" fillId="4" borderId="33" xfId="0" applyNumberFormat="1" applyFont="1" applyFill="1" applyBorder="1" applyAlignment="1">
      <alignment horizontal="center"/>
    </xf>
  </cellXfs>
  <cellStyles count="4">
    <cellStyle name="Comma" xfId="1" builtinId="3" customBuiltin="1"/>
    <cellStyle name="Currency" xfId="3" builtinId="4"/>
    <cellStyle name="Normal" xfId="0" builtinId="0" customBuiltin="1"/>
    <cellStyle name="Percent" xfId="2"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bionstone.sharepoint.com/sites/Directors/Shared%20Documents/Trade%20Remedies%20Authority/TRA%20-%20September%20Draft/Confidential%20Version/A11%20-%20Financial%20Accounts.xlsx" TargetMode="External"/><Relationship Id="rId1" Type="http://schemas.openxmlformats.org/officeDocument/2006/relationships/externalLinkPath" Target="A11%20-%20Financial%20Accou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bion Turnover and Profit"/>
      <sheetName val="Stone Firms Turnover and Profit"/>
      <sheetName val="Combined"/>
    </sheetNames>
    <sheetDataSet>
      <sheetData sheetId="0"/>
      <sheetData sheetId="1">
        <row r="3">
          <cell r="B3">
            <v>4891811</v>
          </cell>
        </row>
        <row r="4">
          <cell r="B4">
            <v>3675951</v>
          </cell>
        </row>
        <row r="5">
          <cell r="B5">
            <v>3524353</v>
          </cell>
        </row>
        <row r="6">
          <cell r="B6">
            <v>3494024</v>
          </cell>
        </row>
        <row r="7">
          <cell r="B7">
            <v>3703029</v>
          </cell>
        </row>
        <row r="8">
          <cell r="B8">
            <v>3704729</v>
          </cell>
        </row>
        <row r="9">
          <cell r="B9">
            <v>4656744</v>
          </cell>
        </row>
        <row r="10">
          <cell r="B10">
            <v>4814536</v>
          </cell>
        </row>
        <row r="11">
          <cell r="B11">
            <v>3373715</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6FE11-FD9E-42DB-BCFA-AD6C53C7ECDB}">
  <dimension ref="A1:AK62"/>
  <sheetViews>
    <sheetView tabSelected="1" zoomScale="85" zoomScaleNormal="85" workbookViewId="0">
      <selection activeCell="F21" sqref="F21"/>
    </sheetView>
  </sheetViews>
  <sheetFormatPr defaultColWidth="9.42578125" defaultRowHeight="14.25" x14ac:dyDescent="0.2"/>
  <cols>
    <col min="1" max="1" width="43.28515625" style="1" customWidth="1"/>
    <col min="2" max="7" width="21.42578125" style="1" customWidth="1"/>
    <col min="8" max="8" width="9.42578125" style="1"/>
    <col min="9" max="9" width="58.42578125" style="1" customWidth="1"/>
    <col min="10" max="10" width="18.28515625" style="89" customWidth="1"/>
    <col min="11" max="11" width="6.85546875" style="1" customWidth="1"/>
    <col min="12" max="12" width="15.7109375" style="1" bestFit="1" customWidth="1"/>
    <col min="13" max="13" width="5.7109375" style="1" customWidth="1"/>
    <col min="14" max="14" width="15.7109375" style="1" bestFit="1" customWidth="1"/>
    <col min="15" max="15" width="6.7109375" style="1" customWidth="1"/>
    <col min="16" max="16" width="15.7109375" style="1" bestFit="1" customWidth="1"/>
    <col min="17" max="17" width="6.42578125" style="1" customWidth="1"/>
    <col min="18" max="18" width="12.7109375" style="1" bestFit="1" customWidth="1"/>
    <col min="19" max="19" width="6.28515625" style="1" customWidth="1"/>
    <col min="20" max="20" width="12.7109375" style="1" bestFit="1" customWidth="1"/>
    <col min="21" max="21" width="5.7109375" style="1" customWidth="1"/>
    <col min="22" max="22" width="12.7109375" style="1" bestFit="1" customWidth="1"/>
    <col min="23" max="23" width="6" style="1" customWidth="1"/>
    <col min="24" max="24" width="12.7109375" style="1" bestFit="1" customWidth="1"/>
    <col min="25" max="25" width="6.42578125" style="1" customWidth="1"/>
    <col min="26" max="26" width="12.7109375" style="1" bestFit="1" customWidth="1"/>
    <col min="27" max="27" width="6.140625" style="1" customWidth="1"/>
    <col min="28" max="28" width="12.7109375" style="1" bestFit="1" customWidth="1"/>
    <col min="29" max="29" width="5.85546875" style="1" customWidth="1"/>
    <col min="30" max="30" width="12.7109375" style="1" bestFit="1" customWidth="1"/>
    <col min="31" max="31" width="7" style="1" customWidth="1"/>
    <col min="32" max="32" width="12.7109375" style="1" bestFit="1" customWidth="1"/>
    <col min="33" max="33" width="7.5703125" style="1" bestFit="1" customWidth="1"/>
    <col min="34" max="34" width="12.7109375" style="1" bestFit="1" customWidth="1"/>
    <col min="35" max="35" width="7.5703125" style="1" bestFit="1" customWidth="1"/>
    <col min="36" max="16384" width="9.42578125" style="1"/>
  </cols>
  <sheetData>
    <row r="1" spans="1:37" ht="18" x14ac:dyDescent="0.2">
      <c r="A1" s="117" t="s">
        <v>0</v>
      </c>
      <c r="B1" s="117"/>
    </row>
    <row r="2" spans="1:37" x14ac:dyDescent="0.2">
      <c r="A2" s="2" t="s">
        <v>1</v>
      </c>
      <c r="I2" s="107" t="s">
        <v>176</v>
      </c>
    </row>
    <row r="3" spans="1:37" x14ac:dyDescent="0.2">
      <c r="A3" s="3" t="s">
        <v>2</v>
      </c>
    </row>
    <row r="4" spans="1:37" x14ac:dyDescent="0.2">
      <c r="A4" s="1" t="s">
        <v>3</v>
      </c>
      <c r="B4" s="118" t="s">
        <v>127</v>
      </c>
      <c r="C4" s="118"/>
      <c r="D4" s="118" t="s">
        <v>129</v>
      </c>
      <c r="E4" s="118"/>
      <c r="F4" s="118" t="s">
        <v>128</v>
      </c>
      <c r="G4" s="118"/>
    </row>
    <row r="5" spans="1:37" ht="39" x14ac:dyDescent="0.25">
      <c r="A5" s="4"/>
      <c r="B5" s="5" t="s">
        <v>4</v>
      </c>
      <c r="C5" s="88" t="s">
        <v>130</v>
      </c>
      <c r="D5" s="5" t="s">
        <v>4</v>
      </c>
      <c r="E5" s="88" t="s">
        <v>130</v>
      </c>
      <c r="F5" s="5" t="s">
        <v>4</v>
      </c>
      <c r="G5" s="88" t="s">
        <v>131</v>
      </c>
      <c r="I5" s="110" t="s">
        <v>156</v>
      </c>
      <c r="J5" s="119" t="s">
        <v>179</v>
      </c>
      <c r="K5" s="119"/>
      <c r="L5" s="116" t="s">
        <v>157</v>
      </c>
      <c r="M5" s="116"/>
      <c r="N5" s="116" t="s">
        <v>158</v>
      </c>
      <c r="O5" s="116"/>
      <c r="P5" s="116" t="s">
        <v>159</v>
      </c>
      <c r="Q5" s="116"/>
      <c r="R5" s="116" t="s">
        <v>178</v>
      </c>
      <c r="S5" s="116"/>
      <c r="T5" s="116" t="s">
        <v>181</v>
      </c>
      <c r="U5" s="116"/>
      <c r="V5" s="116" t="s">
        <v>182</v>
      </c>
      <c r="W5" s="116"/>
      <c r="X5" s="116" t="s">
        <v>183</v>
      </c>
      <c r="Y5" s="116"/>
      <c r="Z5" s="116" t="s">
        <v>184</v>
      </c>
      <c r="AA5" s="116"/>
      <c r="AB5" s="116" t="s">
        <v>185</v>
      </c>
      <c r="AC5" s="116"/>
      <c r="AD5" s="116" t="s">
        <v>186</v>
      </c>
      <c r="AE5" s="116"/>
      <c r="AF5" s="116" t="s">
        <v>187</v>
      </c>
      <c r="AG5" s="116"/>
      <c r="AH5" s="116" t="s">
        <v>188</v>
      </c>
      <c r="AI5" s="116"/>
    </row>
    <row r="6" spans="1:37" ht="21.6" customHeight="1" x14ac:dyDescent="0.2">
      <c r="A6" s="6" t="s">
        <v>5</v>
      </c>
    </row>
    <row r="7" spans="1:37" x14ac:dyDescent="0.2">
      <c r="A7" s="6"/>
      <c r="B7" s="7"/>
      <c r="C7" s="7"/>
      <c r="D7" s="7"/>
      <c r="E7" s="7"/>
      <c r="F7" s="7"/>
      <c r="G7" s="7"/>
      <c r="I7" s="1" t="s">
        <v>132</v>
      </c>
      <c r="J7" s="90">
        <v>8003752</v>
      </c>
      <c r="L7" s="90">
        <v>7727006</v>
      </c>
      <c r="N7" s="90">
        <v>6062162</v>
      </c>
      <c r="P7" s="90">
        <v>5822086</v>
      </c>
      <c r="R7" s="111">
        <v>6162442</v>
      </c>
      <c r="S7" s="99"/>
      <c r="T7" s="111">
        <v>7282961</v>
      </c>
      <c r="U7" s="99"/>
      <c r="V7" s="111">
        <v>6195309</v>
      </c>
      <c r="W7" s="99"/>
      <c r="X7" s="111">
        <v>6719846</v>
      </c>
      <c r="Y7" s="99"/>
      <c r="Z7" s="111">
        <v>8500556</v>
      </c>
      <c r="AA7" s="99"/>
      <c r="AB7" s="111">
        <v>7268700</v>
      </c>
      <c r="AC7" s="99"/>
      <c r="AD7" s="111">
        <v>5955025</v>
      </c>
      <c r="AE7" s="99"/>
      <c r="AF7" s="111">
        <v>5737619</v>
      </c>
      <c r="AG7" s="99"/>
      <c r="AH7" s="111">
        <v>4623607</v>
      </c>
    </row>
    <row r="8" spans="1:37" x14ac:dyDescent="0.2">
      <c r="A8" s="2" t="s">
        <v>126</v>
      </c>
      <c r="B8" s="87">
        <f>D8-F8</f>
        <v>8003752</v>
      </c>
      <c r="C8" s="92" t="s">
        <v>197</v>
      </c>
      <c r="D8" s="87">
        <f>J7</f>
        <v>8003752</v>
      </c>
      <c r="E8" s="91">
        <f>J10</f>
        <v>0</v>
      </c>
      <c r="F8" s="87">
        <f>J15</f>
        <v>0</v>
      </c>
      <c r="G8" s="91">
        <f>J12+J13</f>
        <v>0</v>
      </c>
      <c r="I8" s="1" t="s">
        <v>135</v>
      </c>
      <c r="J8" s="129" t="s">
        <v>197</v>
      </c>
      <c r="K8" s="129"/>
      <c r="L8" s="129"/>
      <c r="M8" s="129"/>
      <c r="N8" s="129"/>
      <c r="O8" s="129"/>
      <c r="P8" s="129"/>
      <c r="Q8" s="129"/>
      <c r="R8" s="129"/>
      <c r="S8" s="129"/>
      <c r="T8" s="129"/>
      <c r="U8" s="129"/>
      <c r="V8" s="129"/>
      <c r="W8" s="129"/>
      <c r="X8" s="129"/>
      <c r="Y8" s="129"/>
      <c r="Z8" s="129"/>
      <c r="AA8" s="129"/>
      <c r="AB8" s="129"/>
      <c r="AC8" s="129"/>
      <c r="AD8" s="129"/>
      <c r="AE8" s="129"/>
      <c r="AF8" s="129"/>
      <c r="AG8" s="129"/>
      <c r="AH8" s="129"/>
    </row>
    <row r="9" spans="1:37" x14ac:dyDescent="0.2">
      <c r="A9" s="2" t="s">
        <v>7</v>
      </c>
      <c r="B9" s="9">
        <f>J33</f>
        <v>4215403</v>
      </c>
      <c r="C9" s="10" t="s">
        <v>197</v>
      </c>
      <c r="I9" s="1" t="s">
        <v>134</v>
      </c>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row>
    <row r="10" spans="1:37" x14ac:dyDescent="0.2">
      <c r="A10" s="11" t="s">
        <v>8</v>
      </c>
      <c r="B10" s="93">
        <f>SUM(B8:B9)</f>
        <v>12219155</v>
      </c>
      <c r="C10" s="93">
        <f>SUM(C8:C9)</f>
        <v>0</v>
      </c>
      <c r="I10" s="1" t="s">
        <v>133</v>
      </c>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 t="s">
        <v>6</v>
      </c>
    </row>
    <row r="11" spans="1:37" x14ac:dyDescent="0.2">
      <c r="A11" s="4"/>
      <c r="B11" s="7"/>
      <c r="C11" s="7"/>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7" x14ac:dyDescent="0.2">
      <c r="A12" s="6" t="s">
        <v>9</v>
      </c>
      <c r="B12" s="7"/>
      <c r="C12" s="7"/>
      <c r="I12" s="1" t="s">
        <v>136</v>
      </c>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09"/>
      <c r="AJ12" s="109" t="s">
        <v>195</v>
      </c>
      <c r="AK12" s="109"/>
    </row>
    <row r="13" spans="1:37" x14ac:dyDescent="0.2">
      <c r="A13" s="6"/>
      <c r="B13" s="7"/>
      <c r="C13" s="7"/>
      <c r="I13" s="98" t="s">
        <v>137</v>
      </c>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98" t="s">
        <v>6</v>
      </c>
    </row>
    <row r="14" spans="1:37" x14ac:dyDescent="0.2">
      <c r="A14" s="2" t="s">
        <v>10</v>
      </c>
      <c r="B14" s="13"/>
      <c r="C14" s="8"/>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7" x14ac:dyDescent="0.2">
      <c r="A15" s="2" t="s">
        <v>11</v>
      </c>
      <c r="B15" s="14"/>
      <c r="C15" s="10"/>
      <c r="I15" s="1" t="s">
        <v>138</v>
      </c>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7" x14ac:dyDescent="0.2">
      <c r="A16" s="11" t="s">
        <v>8</v>
      </c>
      <c r="B16" s="12">
        <f>SUM(B14:B15)</f>
        <v>0</v>
      </c>
      <c r="C16" s="12">
        <f>SUM(C14:C15)</f>
        <v>0</v>
      </c>
      <c r="I16" s="1" t="s">
        <v>139</v>
      </c>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6" x14ac:dyDescent="0.2">
      <c r="A17" s="4"/>
      <c r="B17" s="7"/>
      <c r="C17" s="7"/>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6" x14ac:dyDescent="0.2">
      <c r="A18" s="6" t="s">
        <v>12</v>
      </c>
      <c r="B18" s="7"/>
      <c r="C18" s="7"/>
      <c r="I18" s="1" t="s">
        <v>144</v>
      </c>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6" x14ac:dyDescent="0.2">
      <c r="A19" s="6"/>
      <c r="B19" s="7"/>
      <c r="C19" s="7"/>
      <c r="I19" s="1" t="s">
        <v>145</v>
      </c>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6" x14ac:dyDescent="0.2">
      <c r="A20" s="2" t="s">
        <v>10</v>
      </c>
      <c r="B20" s="13"/>
      <c r="C20" s="8"/>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row>
    <row r="21" spans="1:36" x14ac:dyDescent="0.2">
      <c r="A21" s="2" t="s">
        <v>11</v>
      </c>
      <c r="B21" s="14"/>
      <c r="C21" s="10"/>
      <c r="G21" s="98"/>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row>
    <row r="22" spans="1:36" x14ac:dyDescent="0.2">
      <c r="A22" s="15" t="s">
        <v>8</v>
      </c>
      <c r="B22" s="16">
        <f>SUM(B20:B21)</f>
        <v>0</v>
      </c>
      <c r="C22" s="16">
        <f>SUM(C20:C21)</f>
        <v>0</v>
      </c>
      <c r="I22" s="1" t="s">
        <v>149</v>
      </c>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row>
    <row r="23" spans="1:36" x14ac:dyDescent="0.2">
      <c r="A23" s="17" t="s">
        <v>13</v>
      </c>
      <c r="B23" s="18">
        <f>$B$22+$B$16+$B$10</f>
        <v>12219155</v>
      </c>
      <c r="C23" s="94">
        <f>$C$22+$C$16+$C$10</f>
        <v>0</v>
      </c>
      <c r="I23" s="1" t="s">
        <v>146</v>
      </c>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90"/>
    </row>
    <row r="24" spans="1:36" x14ac:dyDescent="0.2">
      <c r="I24" s="1" t="s">
        <v>140</v>
      </c>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 t="s">
        <v>141</v>
      </c>
    </row>
    <row r="25" spans="1:36" x14ac:dyDescent="0.2">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6" x14ac:dyDescent="0.2">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row>
    <row r="27" spans="1:36" x14ac:dyDescent="0.2">
      <c r="H27" s="1" t="s">
        <v>194</v>
      </c>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6" x14ac:dyDescent="0.2">
      <c r="I28" s="98" t="s">
        <v>148</v>
      </c>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 t="s">
        <v>6</v>
      </c>
    </row>
    <row r="29" spans="1:36" x14ac:dyDescent="0.2">
      <c r="I29" s="98" t="s">
        <v>147</v>
      </c>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J29" s="1" t="s">
        <v>180</v>
      </c>
    </row>
    <row r="30" spans="1:36" x14ac:dyDescent="0.2">
      <c r="I30" s="98" t="s">
        <v>190</v>
      </c>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J30" s="1" t="s">
        <v>180</v>
      </c>
    </row>
    <row r="31" spans="1:36" x14ac:dyDescent="0.2">
      <c r="I31" s="1" t="s">
        <v>189</v>
      </c>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6" x14ac:dyDescent="0.2">
      <c r="I32" s="98" t="s">
        <v>154</v>
      </c>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98" t="s">
        <v>6</v>
      </c>
      <c r="AJ32" s="1" t="s">
        <v>180</v>
      </c>
    </row>
    <row r="33" spans="8:35" x14ac:dyDescent="0.2">
      <c r="I33" s="1" t="s">
        <v>191</v>
      </c>
      <c r="J33" s="113">
        <v>4215403</v>
      </c>
      <c r="K33" s="114"/>
      <c r="L33" s="114">
        <v>4215403</v>
      </c>
      <c r="M33" s="114"/>
      <c r="N33" s="114">
        <v>4624430</v>
      </c>
      <c r="O33" s="114"/>
      <c r="P33" s="114">
        <v>3670742</v>
      </c>
      <c r="R33" s="113">
        <f>'[1]Stone Firms Turnover and Profit'!$B$11</f>
        <v>3373715</v>
      </c>
      <c r="S33" s="115"/>
      <c r="T33" s="113">
        <f>'[1]Stone Firms Turnover and Profit'!$B$10</f>
        <v>4814536</v>
      </c>
      <c r="U33" s="115"/>
      <c r="V33" s="113">
        <f>'[1]Stone Firms Turnover and Profit'!$B$9</f>
        <v>4656744</v>
      </c>
      <c r="W33" s="115"/>
      <c r="X33" s="113">
        <f>'[1]Stone Firms Turnover and Profit'!$B$8</f>
        <v>3704729</v>
      </c>
      <c r="Y33" s="115"/>
      <c r="Z33" s="113">
        <f>'[1]Stone Firms Turnover and Profit'!$B$7</f>
        <v>3703029</v>
      </c>
      <c r="AA33" s="115"/>
      <c r="AB33" s="113">
        <f>'[1]Stone Firms Turnover and Profit'!$B$6</f>
        <v>3494024</v>
      </c>
      <c r="AC33" s="115"/>
      <c r="AD33" s="113">
        <f>'[1]Stone Firms Turnover and Profit'!$B$5</f>
        <v>3524353</v>
      </c>
      <c r="AE33" s="115"/>
      <c r="AF33" s="113">
        <f>'[1]Stone Firms Turnover and Profit'!$B$4</f>
        <v>3675951</v>
      </c>
      <c r="AG33" s="115"/>
      <c r="AH33" s="113">
        <f>'[1]Stone Firms Turnover and Profit'!$B$3</f>
        <v>4891811</v>
      </c>
      <c r="AI33" s="101"/>
    </row>
    <row r="34" spans="8:35" x14ac:dyDescent="0.2">
      <c r="I34" s="108" t="s">
        <v>192</v>
      </c>
      <c r="J34" s="129" t="s">
        <v>197</v>
      </c>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8:35" x14ac:dyDescent="0.2">
      <c r="I35" s="1" t="s">
        <v>193</v>
      </c>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8:35" x14ac:dyDescent="0.2">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8:35" x14ac:dyDescent="0.2">
      <c r="H37" s="1" t="s">
        <v>169</v>
      </c>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8:35" x14ac:dyDescent="0.2">
      <c r="I38" s="101" t="s">
        <v>170</v>
      </c>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01" t="s">
        <v>6</v>
      </c>
    </row>
    <row r="39" spans="8:35" x14ac:dyDescent="0.2">
      <c r="H39" s="106" t="s">
        <v>175</v>
      </c>
      <c r="I39" s="101" t="s">
        <v>174</v>
      </c>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 t="s">
        <v>6</v>
      </c>
    </row>
    <row r="40" spans="8:35" x14ac:dyDescent="0.2">
      <c r="I40" s="101" t="s">
        <v>147</v>
      </c>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01" t="s">
        <v>141</v>
      </c>
    </row>
    <row r="41" spans="8:35" x14ac:dyDescent="0.2">
      <c r="I41" s="101" t="s">
        <v>171</v>
      </c>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8:35" x14ac:dyDescent="0.2">
      <c r="I42" s="101" t="s">
        <v>177</v>
      </c>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8:35" x14ac:dyDescent="0.2">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8:35" x14ac:dyDescent="0.2">
      <c r="H44" s="1" t="s">
        <v>153</v>
      </c>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8:35" x14ac:dyDescent="0.2">
      <c r="I45" s="99" t="s">
        <v>155</v>
      </c>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8:35" x14ac:dyDescent="0.2">
      <c r="I46" s="98" t="s">
        <v>147</v>
      </c>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8:35" x14ac:dyDescent="0.2">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8:35" x14ac:dyDescent="0.2">
      <c r="H48" s="1" t="s">
        <v>152</v>
      </c>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8:34" x14ac:dyDescent="0.2">
      <c r="H49" s="103" t="s">
        <v>160</v>
      </c>
      <c r="I49" s="100" t="s">
        <v>161</v>
      </c>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8:34" x14ac:dyDescent="0.2">
      <c r="I50" s="100" t="s">
        <v>147</v>
      </c>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row>
    <row r="51" spans="8:34" x14ac:dyDescent="0.2">
      <c r="I51" s="100" t="s">
        <v>164</v>
      </c>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row>
    <row r="52" spans="8:34" x14ac:dyDescent="0.2">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row>
    <row r="53" spans="8:34" x14ac:dyDescent="0.2">
      <c r="I53" s="101" t="s">
        <v>162</v>
      </c>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8:34" x14ac:dyDescent="0.2">
      <c r="I54" s="101" t="s">
        <v>147</v>
      </c>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8:34" x14ac:dyDescent="0.2">
      <c r="I55" s="101" t="s">
        <v>165</v>
      </c>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8:34" x14ac:dyDescent="0.2">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8:34" x14ac:dyDescent="0.2">
      <c r="I57" s="98" t="s">
        <v>163</v>
      </c>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8:34" x14ac:dyDescent="0.2">
      <c r="I58" s="98" t="s">
        <v>147</v>
      </c>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8:34" x14ac:dyDescent="0.2">
      <c r="I59" s="98" t="s">
        <v>166</v>
      </c>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8:34" x14ac:dyDescent="0.2">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8:34" x14ac:dyDescent="0.2">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row>
    <row r="62" spans="8:34" x14ac:dyDescent="0.2">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row>
  </sheetData>
  <mergeCells count="19">
    <mergeCell ref="L5:M5"/>
    <mergeCell ref="N5:O5"/>
    <mergeCell ref="P5:Q5"/>
    <mergeCell ref="A1:B1"/>
    <mergeCell ref="B4:C4"/>
    <mergeCell ref="D4:E4"/>
    <mergeCell ref="F4:G4"/>
    <mergeCell ref="J5:K5"/>
    <mergeCell ref="AB5:AC5"/>
    <mergeCell ref="AD5:AE5"/>
    <mergeCell ref="AF5:AG5"/>
    <mergeCell ref="AH5:AI5"/>
    <mergeCell ref="Z5:AA5"/>
    <mergeCell ref="R5:S5"/>
    <mergeCell ref="T5:U5"/>
    <mergeCell ref="V5:W5"/>
    <mergeCell ref="X5:Y5"/>
    <mergeCell ref="J8:AH32"/>
    <mergeCell ref="J34:AH62"/>
  </mergeCells>
  <phoneticPr fontId="16" type="noConversion"/>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E39F8-EB70-464B-ACD9-F8C34454E083}">
  <dimension ref="A1:O39"/>
  <sheetViews>
    <sheetView workbookViewId="0">
      <selection activeCell="B14" sqref="B14"/>
    </sheetView>
  </sheetViews>
  <sheetFormatPr defaultColWidth="9.42578125" defaultRowHeight="14.25" x14ac:dyDescent="0.2"/>
  <cols>
    <col min="1" max="1" width="66.5703125" style="1" bestFit="1" customWidth="1"/>
    <col min="2" max="2" width="26.42578125" style="1" customWidth="1"/>
    <col min="3" max="3" width="12.140625" style="1" customWidth="1"/>
    <col min="4" max="5" width="18.140625" style="1" customWidth="1"/>
    <col min="6" max="9" width="12.140625" style="1" customWidth="1"/>
    <col min="10" max="14" width="9.42578125" style="1" customWidth="1"/>
    <col min="15" max="15" width="10.42578125" style="1" bestFit="1" customWidth="1"/>
    <col min="16" max="16" width="9.42578125" style="1" customWidth="1"/>
    <col min="17" max="16384" width="9.42578125" style="1"/>
  </cols>
  <sheetData>
    <row r="1" spans="1:15" ht="18" x14ac:dyDescent="0.2">
      <c r="A1" s="120" t="s">
        <v>122</v>
      </c>
      <c r="B1" s="120"/>
      <c r="C1" s="120"/>
      <c r="D1" s="120"/>
      <c r="E1" s="120"/>
      <c r="F1" s="120"/>
      <c r="G1" s="120"/>
      <c r="H1" s="120"/>
      <c r="I1" s="120"/>
    </row>
    <row r="2" spans="1:15" x14ac:dyDescent="0.2">
      <c r="A2" s="2" t="s">
        <v>1</v>
      </c>
    </row>
    <row r="3" spans="1:15" x14ac:dyDescent="0.2">
      <c r="A3" s="3" t="s">
        <v>2</v>
      </c>
    </row>
    <row r="4" spans="1:15" x14ac:dyDescent="0.2">
      <c r="A4" s="1" t="s">
        <v>3</v>
      </c>
    </row>
    <row r="5" spans="1:15" x14ac:dyDescent="0.2">
      <c r="A5" s="19"/>
      <c r="B5" s="121" t="s">
        <v>14</v>
      </c>
      <c r="C5" s="121"/>
      <c r="D5" s="118" t="s">
        <v>124</v>
      </c>
      <c r="E5" s="118"/>
      <c r="F5" s="118" t="s">
        <v>15</v>
      </c>
      <c r="G5" s="118"/>
      <c r="H5" s="118" t="s">
        <v>16</v>
      </c>
      <c r="I5" s="118"/>
    </row>
    <row r="6" spans="1:15" x14ac:dyDescent="0.2">
      <c r="A6" s="19"/>
      <c r="B6" s="5" t="s">
        <v>17</v>
      </c>
      <c r="C6" s="5" t="s">
        <v>18</v>
      </c>
      <c r="D6" s="5" t="s">
        <v>17</v>
      </c>
      <c r="E6" s="5" t="s">
        <v>18</v>
      </c>
      <c r="F6" s="5" t="s">
        <v>17</v>
      </c>
      <c r="G6" s="5" t="s">
        <v>18</v>
      </c>
      <c r="H6" s="5" t="s">
        <v>17</v>
      </c>
      <c r="I6" s="5" t="s">
        <v>18</v>
      </c>
    </row>
    <row r="7" spans="1:15" ht="21.6" customHeight="1" x14ac:dyDescent="0.2">
      <c r="A7" s="6" t="s">
        <v>19</v>
      </c>
      <c r="B7" s="2"/>
      <c r="C7" s="2"/>
      <c r="D7" s="2"/>
      <c r="E7" s="2"/>
      <c r="F7" s="2"/>
      <c r="G7" s="2"/>
      <c r="H7" s="2"/>
      <c r="I7" s="2"/>
    </row>
    <row r="8" spans="1:15" ht="15" customHeight="1" x14ac:dyDescent="0.2">
      <c r="A8" s="2" t="s">
        <v>20</v>
      </c>
      <c r="B8" s="130" t="s">
        <v>197</v>
      </c>
      <c r="C8" s="131"/>
      <c r="D8" s="131"/>
      <c r="E8" s="132"/>
      <c r="F8" s="22"/>
      <c r="G8" s="22"/>
      <c r="H8" s="22"/>
      <c r="I8" s="22"/>
      <c r="O8" s="23"/>
    </row>
    <row r="9" spans="1:15" x14ac:dyDescent="0.2">
      <c r="A9" s="2" t="s">
        <v>21</v>
      </c>
      <c r="B9" s="133"/>
      <c r="C9" s="134"/>
      <c r="D9" s="134"/>
      <c r="E9" s="135"/>
      <c r="F9" s="24"/>
      <c r="G9" s="24"/>
      <c r="H9" s="24"/>
      <c r="I9" s="24"/>
      <c r="J9" s="1" t="s">
        <v>121</v>
      </c>
    </row>
    <row r="10" spans="1:15" ht="15" thickBot="1" x14ac:dyDescent="0.25">
      <c r="A10" s="112" t="s">
        <v>168</v>
      </c>
      <c r="B10" s="136"/>
      <c r="C10" s="137"/>
      <c r="D10" s="137"/>
      <c r="E10" s="138"/>
      <c r="F10" s="104"/>
      <c r="G10" s="104"/>
      <c r="H10" s="104"/>
      <c r="I10" s="104"/>
    </row>
    <row r="11" spans="1:15" ht="15.75" customHeight="1" thickBot="1" x14ac:dyDescent="0.25">
      <c r="A11" s="26" t="s">
        <v>8</v>
      </c>
      <c r="B11" s="139" t="s">
        <v>197</v>
      </c>
      <c r="C11" s="140"/>
      <c r="D11" s="140"/>
      <c r="E11" s="141"/>
      <c r="F11" s="28">
        <v>0</v>
      </c>
      <c r="G11" s="28">
        <v>0</v>
      </c>
      <c r="H11" s="28">
        <v>0</v>
      </c>
      <c r="I11" s="28">
        <v>0</v>
      </c>
    </row>
    <row r="12" spans="1:15" x14ac:dyDescent="0.2">
      <c r="A12" s="19"/>
      <c r="B12" s="29"/>
      <c r="C12" s="30"/>
      <c r="D12" s="29"/>
      <c r="E12" s="31"/>
      <c r="F12" s="2"/>
      <c r="G12" s="2"/>
      <c r="H12" s="2"/>
      <c r="I12" s="2"/>
    </row>
    <row r="13" spans="1:15" x14ac:dyDescent="0.2">
      <c r="A13" s="6" t="s">
        <v>22</v>
      </c>
      <c r="B13" s="29"/>
      <c r="C13" s="30"/>
      <c r="D13" s="29"/>
      <c r="E13" s="31"/>
      <c r="F13" s="2"/>
      <c r="G13" s="2"/>
      <c r="H13" s="2"/>
      <c r="I13" s="2"/>
    </row>
    <row r="14" spans="1:15" x14ac:dyDescent="0.2">
      <c r="A14" s="2" t="s">
        <v>23</v>
      </c>
      <c r="B14" s="97">
        <v>3811.1111111111113</v>
      </c>
      <c r="C14" s="21">
        <v>16562178</v>
      </c>
      <c r="D14" s="22"/>
      <c r="E14" s="21"/>
      <c r="F14" s="22"/>
      <c r="G14" s="22"/>
      <c r="H14" s="22"/>
      <c r="I14" s="22"/>
      <c r="J14" s="1" t="s">
        <v>120</v>
      </c>
    </row>
    <row r="15" spans="1:15" x14ac:dyDescent="0.2">
      <c r="A15" s="2"/>
      <c r="B15" s="32"/>
      <c r="C15" s="21"/>
      <c r="D15" s="22"/>
      <c r="E15" s="21"/>
      <c r="F15" s="22"/>
      <c r="G15" s="22"/>
      <c r="H15" s="22"/>
      <c r="I15" s="22"/>
    </row>
    <row r="16" spans="1:15" x14ac:dyDescent="0.2">
      <c r="A16" s="2"/>
      <c r="B16" s="33"/>
      <c r="C16" s="25"/>
      <c r="D16" s="24"/>
      <c r="E16" s="25"/>
      <c r="F16" s="24"/>
      <c r="G16" s="24"/>
      <c r="H16" s="24"/>
      <c r="I16" s="24"/>
    </row>
    <row r="17" spans="1:10" x14ac:dyDescent="0.2">
      <c r="A17" s="11" t="s">
        <v>8</v>
      </c>
      <c r="B17" s="95">
        <v>3811.1111111111113</v>
      </c>
      <c r="C17" s="34">
        <f>C14</f>
        <v>16562178</v>
      </c>
      <c r="D17" s="35">
        <v>0</v>
      </c>
      <c r="E17" s="34">
        <v>0</v>
      </c>
      <c r="F17" s="35">
        <v>0</v>
      </c>
      <c r="G17" s="35">
        <v>0</v>
      </c>
      <c r="H17" s="35">
        <v>0</v>
      </c>
      <c r="I17" s="35">
        <v>0</v>
      </c>
    </row>
    <row r="18" spans="1:10" x14ac:dyDescent="0.2">
      <c r="A18" s="19"/>
      <c r="B18" s="29"/>
      <c r="C18" s="30"/>
      <c r="D18" s="29"/>
      <c r="E18" s="31"/>
      <c r="F18" s="2"/>
      <c r="G18" s="2"/>
      <c r="H18" s="2"/>
      <c r="I18" s="2"/>
    </row>
    <row r="19" spans="1:10" x14ac:dyDescent="0.2">
      <c r="A19" s="6" t="s">
        <v>24</v>
      </c>
      <c r="B19" s="29"/>
      <c r="C19" s="30"/>
      <c r="D19" s="29"/>
      <c r="E19" s="31"/>
      <c r="F19" s="2"/>
      <c r="G19" s="2"/>
      <c r="H19" s="2"/>
      <c r="I19" s="2"/>
    </row>
    <row r="20" spans="1:10" x14ac:dyDescent="0.2">
      <c r="A20" s="2" t="s">
        <v>167</v>
      </c>
      <c r="B20" s="97">
        <v>545.92774999999995</v>
      </c>
      <c r="C20" s="21">
        <v>3275566.5</v>
      </c>
      <c r="D20" s="22"/>
      <c r="E20" s="21"/>
      <c r="F20" s="22"/>
      <c r="G20" s="22"/>
      <c r="H20" s="22"/>
      <c r="I20" s="22"/>
      <c r="J20" s="1" t="s">
        <v>142</v>
      </c>
    </row>
    <row r="21" spans="1:10" x14ac:dyDescent="0.2">
      <c r="A21" s="2" t="s">
        <v>143</v>
      </c>
      <c r="B21" s="97">
        <v>55.657916666666665</v>
      </c>
      <c r="C21" s="21">
        <v>333947.5</v>
      </c>
      <c r="D21" s="22"/>
      <c r="E21" s="21"/>
      <c r="F21" s="22"/>
      <c r="G21" s="22"/>
      <c r="H21" s="22"/>
      <c r="I21" s="22"/>
      <c r="J21" s="1" t="s">
        <v>118</v>
      </c>
    </row>
    <row r="22" spans="1:10" ht="15" thickBot="1" x14ac:dyDescent="0.25">
      <c r="A22" s="47" t="s">
        <v>151</v>
      </c>
      <c r="B22" s="97">
        <v>60.173124999999999</v>
      </c>
      <c r="C22" s="21">
        <v>361038.75</v>
      </c>
      <c r="D22" s="22"/>
      <c r="E22" s="21"/>
      <c r="F22" s="22"/>
      <c r="G22" s="22"/>
      <c r="H22" s="22"/>
      <c r="I22" s="22"/>
      <c r="J22" s="1" t="s">
        <v>119</v>
      </c>
    </row>
    <row r="23" spans="1:10" ht="15" thickBot="1" x14ac:dyDescent="0.25">
      <c r="A23" s="36" t="s">
        <v>8</v>
      </c>
      <c r="B23" s="102">
        <v>661.75879166666664</v>
      </c>
      <c r="C23" s="37">
        <v>3970552.75</v>
      </c>
      <c r="D23" s="38">
        <v>0</v>
      </c>
      <c r="E23" s="37">
        <v>0</v>
      </c>
      <c r="F23" s="38">
        <v>0</v>
      </c>
      <c r="G23" s="38">
        <v>0</v>
      </c>
      <c r="H23" s="38">
        <v>0</v>
      </c>
      <c r="I23" s="38">
        <v>0</v>
      </c>
    </row>
    <row r="24" spans="1:10" x14ac:dyDescent="0.2">
      <c r="A24" s="39" t="s">
        <v>26</v>
      </c>
      <c r="B24" s="96">
        <v>6570.269902777778</v>
      </c>
      <c r="C24" s="40">
        <v>34848786.75</v>
      </c>
      <c r="D24" s="40">
        <v>1511</v>
      </c>
      <c r="E24" s="27">
        <v>1550072</v>
      </c>
      <c r="F24" s="41"/>
      <c r="G24" s="41"/>
      <c r="H24" s="41"/>
      <c r="I24" s="41"/>
    </row>
    <row r="25" spans="1:10" x14ac:dyDescent="0.2">
      <c r="A25" s="3"/>
      <c r="B25" s="2"/>
      <c r="C25" s="2"/>
      <c r="D25" s="2"/>
      <c r="E25" s="2"/>
      <c r="F25" s="2"/>
      <c r="G25" s="2"/>
      <c r="H25" s="2"/>
      <c r="I25" s="2"/>
    </row>
    <row r="26" spans="1:10" x14ac:dyDescent="0.2">
      <c r="A26" s="3"/>
      <c r="B26" s="118" t="s">
        <v>14</v>
      </c>
      <c r="C26" s="118"/>
      <c r="D26" s="118" t="s">
        <v>27</v>
      </c>
      <c r="E26" s="118"/>
      <c r="F26" s="118" t="s">
        <v>15</v>
      </c>
      <c r="G26" s="118"/>
      <c r="H26" s="118" t="s">
        <v>16</v>
      </c>
      <c r="I26" s="118"/>
    </row>
    <row r="27" spans="1:10" x14ac:dyDescent="0.2">
      <c r="A27" s="2"/>
      <c r="B27" s="5" t="s">
        <v>17</v>
      </c>
      <c r="C27" s="5" t="s">
        <v>18</v>
      </c>
      <c r="D27" s="5" t="s">
        <v>17</v>
      </c>
      <c r="E27" s="5" t="s">
        <v>18</v>
      </c>
      <c r="F27" s="5" t="s">
        <v>17</v>
      </c>
      <c r="G27" s="5" t="s">
        <v>18</v>
      </c>
      <c r="H27" s="5" t="s">
        <v>17</v>
      </c>
      <c r="I27" s="5" t="s">
        <v>18</v>
      </c>
    </row>
    <row r="28" spans="1:10" x14ac:dyDescent="0.2">
      <c r="A28" s="6" t="s">
        <v>28</v>
      </c>
      <c r="B28" s="2"/>
      <c r="C28" s="2"/>
      <c r="D28" s="2"/>
      <c r="E28" s="2"/>
      <c r="F28" s="2"/>
      <c r="G28" s="2"/>
      <c r="H28" s="2"/>
      <c r="I28" s="2"/>
    </row>
    <row r="29" spans="1:10" x14ac:dyDescent="0.2">
      <c r="A29" s="2" t="s">
        <v>29</v>
      </c>
      <c r="B29" s="42">
        <v>0.15113534370637949</v>
      </c>
      <c r="C29" s="43">
        <v>0.18794439091914728</v>
      </c>
      <c r="D29" s="43">
        <v>0.37127729980145596</v>
      </c>
      <c r="E29" s="43">
        <v>0.3771882854473857</v>
      </c>
      <c r="F29" s="44" t="s">
        <v>196</v>
      </c>
      <c r="G29" s="44" t="s">
        <v>196</v>
      </c>
      <c r="H29" s="44" t="s">
        <v>196</v>
      </c>
      <c r="I29" s="44" t="s">
        <v>196</v>
      </c>
    </row>
    <row r="30" spans="1:10" x14ac:dyDescent="0.2">
      <c r="A30" s="2" t="s">
        <v>30</v>
      </c>
      <c r="B30" s="42">
        <v>0.16809050713930063</v>
      </c>
      <c r="C30" s="43">
        <v>0.2059928241260795</v>
      </c>
      <c r="D30" s="43">
        <v>0.62872270019854404</v>
      </c>
      <c r="E30" s="43">
        <v>0.6228117145526143</v>
      </c>
      <c r="F30" s="44" t="s">
        <v>196</v>
      </c>
      <c r="G30" s="44" t="s">
        <v>196</v>
      </c>
      <c r="H30" s="44" t="s">
        <v>196</v>
      </c>
      <c r="I30" s="44" t="s">
        <v>196</v>
      </c>
    </row>
    <row r="31" spans="1:10" x14ac:dyDescent="0.2">
      <c r="A31" s="2" t="s">
        <v>23</v>
      </c>
      <c r="B31" s="45">
        <v>0.58005396543905297</v>
      </c>
      <c r="C31" s="46">
        <v>0.49212617136520542</v>
      </c>
      <c r="D31" s="44" t="s">
        <v>196</v>
      </c>
      <c r="E31" s="44" t="s">
        <v>196</v>
      </c>
      <c r="F31" s="44" t="s">
        <v>196</v>
      </c>
      <c r="G31" s="44" t="s">
        <v>196</v>
      </c>
      <c r="H31" s="44" t="s">
        <v>196</v>
      </c>
      <c r="I31" s="44" t="s">
        <v>196</v>
      </c>
    </row>
    <row r="32" spans="1:10" x14ac:dyDescent="0.2">
      <c r="A32" s="2" t="s">
        <v>167</v>
      </c>
      <c r="B32" s="42">
        <v>8.3090612422054788E-2</v>
      </c>
      <c r="C32" s="43">
        <v>9.3993702664555465E-2</v>
      </c>
      <c r="D32" s="44" t="s">
        <v>196</v>
      </c>
      <c r="E32" s="44" t="s">
        <v>196</v>
      </c>
      <c r="F32" s="44" t="s">
        <v>196</v>
      </c>
      <c r="G32" s="44" t="s">
        <v>196</v>
      </c>
      <c r="H32" s="44" t="s">
        <v>196</v>
      </c>
      <c r="I32" s="44" t="s">
        <v>196</v>
      </c>
    </row>
    <row r="33" spans="1:9" x14ac:dyDescent="0.2">
      <c r="A33" s="2" t="s">
        <v>150</v>
      </c>
      <c r="B33" s="42">
        <v>8.4711766016089558E-3</v>
      </c>
      <c r="C33" s="43">
        <v>9.5827582864129405E-3</v>
      </c>
      <c r="D33" s="44" t="s">
        <v>196</v>
      </c>
      <c r="E33" s="44" t="s">
        <v>196</v>
      </c>
      <c r="F33" s="44" t="s">
        <v>196</v>
      </c>
      <c r="G33" s="44" t="s">
        <v>196</v>
      </c>
      <c r="H33" s="44" t="s">
        <v>196</v>
      </c>
      <c r="I33" s="44" t="s">
        <v>196</v>
      </c>
    </row>
    <row r="34" spans="1:9" x14ac:dyDescent="0.2">
      <c r="A34" s="47" t="s">
        <v>151</v>
      </c>
      <c r="B34" s="48">
        <v>8.4711766016089558E-3</v>
      </c>
      <c r="C34" s="49">
        <v>9.5827582864129405E-3</v>
      </c>
      <c r="D34" s="38" t="s">
        <v>196</v>
      </c>
      <c r="E34" s="38" t="s">
        <v>196</v>
      </c>
      <c r="F34" s="38" t="s">
        <v>196</v>
      </c>
      <c r="G34" s="38" t="s">
        <v>196</v>
      </c>
      <c r="H34" s="38" t="s">
        <v>196</v>
      </c>
      <c r="I34" s="38" t="s">
        <v>196</v>
      </c>
    </row>
    <row r="35" spans="1:9" x14ac:dyDescent="0.2">
      <c r="A35" s="2"/>
      <c r="B35" s="2"/>
      <c r="C35" s="2"/>
      <c r="D35" s="2"/>
      <c r="E35" s="2"/>
      <c r="F35" s="2"/>
      <c r="G35" s="2"/>
      <c r="H35" s="2"/>
      <c r="I35" s="2"/>
    </row>
    <row r="36" spans="1:9" x14ac:dyDescent="0.2">
      <c r="A36" s="2"/>
      <c r="B36" s="5" t="s">
        <v>17</v>
      </c>
      <c r="C36" s="5" t="s">
        <v>18</v>
      </c>
      <c r="D36" s="2"/>
      <c r="E36" s="2"/>
      <c r="F36" s="2"/>
      <c r="G36" s="2"/>
      <c r="H36" s="2"/>
      <c r="I36" s="2"/>
    </row>
    <row r="37" spans="1:9" x14ac:dyDescent="0.2">
      <c r="A37" s="39" t="s">
        <v>31</v>
      </c>
      <c r="B37" s="50">
        <v>0.15113534370637949</v>
      </c>
      <c r="C37" s="51">
        <v>0.18794439091914728</v>
      </c>
      <c r="D37" s="2" t="s">
        <v>172</v>
      </c>
      <c r="E37" s="2"/>
      <c r="F37" s="2"/>
      <c r="G37" s="2"/>
      <c r="H37" s="2"/>
      <c r="I37" s="2"/>
    </row>
    <row r="38" spans="1:9" x14ac:dyDescent="0.2">
      <c r="A38" s="39" t="s">
        <v>32</v>
      </c>
      <c r="B38" s="52">
        <v>0.58005396543905297</v>
      </c>
      <c r="C38" s="53">
        <v>0.49212617136520542</v>
      </c>
      <c r="D38" s="2"/>
      <c r="E38" s="2"/>
      <c r="F38" s="2"/>
      <c r="G38" s="2"/>
      <c r="H38" s="2"/>
      <c r="I38" s="2"/>
    </row>
    <row r="39" spans="1:9" x14ac:dyDescent="0.2">
      <c r="A39" s="2"/>
      <c r="B39" s="2"/>
      <c r="C39" s="2"/>
      <c r="D39" s="2"/>
      <c r="E39" s="2"/>
      <c r="F39" s="2"/>
      <c r="G39" s="2"/>
      <c r="H39" s="2"/>
      <c r="I39" s="2"/>
    </row>
  </sheetData>
  <mergeCells count="11">
    <mergeCell ref="A1:I1"/>
    <mergeCell ref="B26:C26"/>
    <mergeCell ref="D26:E26"/>
    <mergeCell ref="F26:G26"/>
    <mergeCell ref="H26:I26"/>
    <mergeCell ref="B5:C5"/>
    <mergeCell ref="D5:E5"/>
    <mergeCell ref="F5:G5"/>
    <mergeCell ref="H5:I5"/>
    <mergeCell ref="B8:E10"/>
    <mergeCell ref="B11:E1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3479F-3FB5-4EE0-9CB1-7D32686F20F0}">
  <dimension ref="A1:O38"/>
  <sheetViews>
    <sheetView workbookViewId="0">
      <selection activeCell="C16" sqref="C16"/>
    </sheetView>
  </sheetViews>
  <sheetFormatPr defaultColWidth="9.42578125" defaultRowHeight="14.25" x14ac:dyDescent="0.2"/>
  <cols>
    <col min="1" max="1" width="56.5703125" style="1" customWidth="1"/>
    <col min="2" max="2" width="26.42578125" style="1" customWidth="1"/>
    <col min="3" max="3" width="12.140625" style="1" customWidth="1"/>
    <col min="4" max="5" width="18.140625" style="1" customWidth="1"/>
    <col min="6" max="9" width="12.140625" style="1" customWidth="1"/>
    <col min="10" max="14" width="9.42578125" style="1"/>
    <col min="15" max="15" width="10.42578125" style="1" bestFit="1" customWidth="1"/>
    <col min="16" max="16384" width="9.42578125" style="1"/>
  </cols>
  <sheetData>
    <row r="1" spans="1:15" ht="18" x14ac:dyDescent="0.2">
      <c r="A1" s="120" t="s">
        <v>123</v>
      </c>
      <c r="B1" s="120"/>
      <c r="C1" s="120"/>
      <c r="D1" s="120"/>
      <c r="E1" s="120"/>
      <c r="F1" s="120"/>
      <c r="G1" s="120"/>
      <c r="H1" s="120"/>
      <c r="I1" s="120"/>
    </row>
    <row r="2" spans="1:15" x14ac:dyDescent="0.2">
      <c r="A2" s="2" t="s">
        <v>1</v>
      </c>
    </row>
    <row r="3" spans="1:15" x14ac:dyDescent="0.2">
      <c r="A3" s="3" t="s">
        <v>2</v>
      </c>
      <c r="B3" s="105" t="s">
        <v>173</v>
      </c>
      <c r="C3" s="105"/>
      <c r="D3" s="105"/>
      <c r="E3" s="105"/>
      <c r="F3" s="105"/>
      <c r="G3" s="105"/>
    </row>
    <row r="4" spans="1:15" x14ac:dyDescent="0.2">
      <c r="A4" s="1" t="s">
        <v>3</v>
      </c>
    </row>
    <row r="5" spans="1:15" x14ac:dyDescent="0.2">
      <c r="A5" s="19"/>
      <c r="B5" s="121" t="s">
        <v>125</v>
      </c>
      <c r="C5" s="121"/>
      <c r="D5" s="118"/>
      <c r="E5" s="118"/>
      <c r="F5" s="118" t="s">
        <v>15</v>
      </c>
      <c r="G5" s="118"/>
      <c r="H5" s="118" t="s">
        <v>16</v>
      </c>
      <c r="I5" s="118"/>
    </row>
    <row r="6" spans="1:15" x14ac:dyDescent="0.2">
      <c r="A6" s="19"/>
      <c r="B6" s="5" t="s">
        <v>17</v>
      </c>
      <c r="C6" s="5" t="s">
        <v>18</v>
      </c>
      <c r="D6" s="5" t="s">
        <v>17</v>
      </c>
      <c r="E6" s="5" t="s">
        <v>18</v>
      </c>
      <c r="F6" s="5" t="s">
        <v>17</v>
      </c>
      <c r="G6" s="5" t="s">
        <v>18</v>
      </c>
      <c r="H6" s="5" t="s">
        <v>17</v>
      </c>
      <c r="I6" s="5" t="s">
        <v>18</v>
      </c>
    </row>
    <row r="7" spans="1:15" ht="21.6" customHeight="1" x14ac:dyDescent="0.2">
      <c r="A7" s="6" t="s">
        <v>19</v>
      </c>
      <c r="B7" s="2"/>
      <c r="C7" s="2"/>
      <c r="D7" s="2"/>
      <c r="E7" s="2"/>
      <c r="F7" s="2"/>
      <c r="G7" s="2"/>
      <c r="H7" s="2"/>
      <c r="I7" s="2"/>
    </row>
    <row r="8" spans="1:15" ht="15" customHeight="1" x14ac:dyDescent="0.2">
      <c r="A8" s="2" t="s">
        <v>20</v>
      </c>
      <c r="B8" s="20" t="str">
        <f>'1_Production'!C8</f>
        <v>Redacted due to commercially sensitive information</v>
      </c>
      <c r="C8" s="21">
        <f>'1_Production'!B8</f>
        <v>8003752</v>
      </c>
      <c r="D8" s="22"/>
      <c r="E8" s="21"/>
      <c r="F8" s="22"/>
      <c r="G8" s="22"/>
      <c r="H8" s="22"/>
      <c r="I8" s="22"/>
      <c r="O8" s="23"/>
    </row>
    <row r="9" spans="1:15" ht="15" thickBot="1" x14ac:dyDescent="0.25">
      <c r="A9" s="2" t="s">
        <v>21</v>
      </c>
      <c r="B9" s="20" t="str">
        <f>'1_Production'!C9</f>
        <v>Redacted due to commercially sensitive information</v>
      </c>
      <c r="C9" s="21">
        <f>'1_Production'!B9</f>
        <v>4215403</v>
      </c>
      <c r="D9" s="24"/>
      <c r="E9" s="25"/>
      <c r="F9" s="24"/>
      <c r="G9" s="24"/>
      <c r="H9" s="24"/>
      <c r="I9" s="24"/>
      <c r="J9" s="1" t="s">
        <v>121</v>
      </c>
    </row>
    <row r="10" spans="1:15" ht="15" thickBot="1" x14ac:dyDescent="0.25">
      <c r="A10" s="26" t="s">
        <v>8</v>
      </c>
      <c r="B10" s="96">
        <f t="shared" ref="B10:I10" si="0">SUM(B8:B9)</f>
        <v>0</v>
      </c>
      <c r="C10" s="27">
        <f t="shared" si="0"/>
        <v>12219155</v>
      </c>
      <c r="D10" s="28">
        <f t="shared" si="0"/>
        <v>0</v>
      </c>
      <c r="E10" s="27">
        <f t="shared" si="0"/>
        <v>0</v>
      </c>
      <c r="F10" s="28">
        <f t="shared" si="0"/>
        <v>0</v>
      </c>
      <c r="G10" s="28">
        <f t="shared" si="0"/>
        <v>0</v>
      </c>
      <c r="H10" s="28">
        <f t="shared" si="0"/>
        <v>0</v>
      </c>
      <c r="I10" s="28">
        <f t="shared" si="0"/>
        <v>0</v>
      </c>
    </row>
    <row r="11" spans="1:15" x14ac:dyDescent="0.2">
      <c r="A11" s="19"/>
      <c r="B11" s="29"/>
      <c r="C11" s="30"/>
      <c r="D11" s="29"/>
      <c r="E11" s="31"/>
      <c r="F11" s="2"/>
      <c r="G11" s="2"/>
      <c r="H11" s="2"/>
      <c r="I11" s="2"/>
    </row>
    <row r="12" spans="1:15" x14ac:dyDescent="0.2">
      <c r="A12" s="6" t="s">
        <v>22</v>
      </c>
      <c r="B12" s="29"/>
      <c r="C12" s="30"/>
      <c r="D12" s="29"/>
      <c r="E12" s="31"/>
      <c r="F12" s="2"/>
      <c r="G12" s="2"/>
      <c r="H12" s="2"/>
      <c r="I12" s="2"/>
    </row>
    <row r="13" spans="1:15" x14ac:dyDescent="0.2">
      <c r="A13" s="2" t="s">
        <v>23</v>
      </c>
      <c r="B13" s="97" t="e">
        <f>C13/'1_Production'!J46</f>
        <v>#DIV/0!</v>
      </c>
      <c r="C13" s="21">
        <v>16562178</v>
      </c>
      <c r="D13" s="22"/>
      <c r="E13" s="21"/>
      <c r="F13" s="22"/>
      <c r="G13" s="22"/>
      <c r="H13" s="22"/>
      <c r="I13" s="22"/>
      <c r="J13" s="1" t="s">
        <v>120</v>
      </c>
    </row>
    <row r="14" spans="1:15" x14ac:dyDescent="0.2">
      <c r="A14" s="2"/>
      <c r="B14" s="32"/>
      <c r="C14" s="21"/>
      <c r="D14" s="22"/>
      <c r="E14" s="21"/>
      <c r="F14" s="22"/>
      <c r="G14" s="22"/>
      <c r="H14" s="22"/>
      <c r="I14" s="22"/>
    </row>
    <row r="15" spans="1:15" ht="15" thickBot="1" x14ac:dyDescent="0.25">
      <c r="A15" s="2"/>
      <c r="B15" s="33"/>
      <c r="C15" s="25"/>
      <c r="D15" s="24"/>
      <c r="E15" s="25"/>
      <c r="F15" s="24"/>
      <c r="G15" s="24"/>
      <c r="H15" s="24"/>
      <c r="I15" s="24"/>
    </row>
    <row r="16" spans="1:15" ht="15" thickBot="1" x14ac:dyDescent="0.25">
      <c r="A16" s="11" t="s">
        <v>8</v>
      </c>
      <c r="B16" s="95" t="e">
        <f t="shared" ref="B16:I16" si="1">SUM(B13:B15)</f>
        <v>#DIV/0!</v>
      </c>
      <c r="C16" s="34">
        <f t="shared" si="1"/>
        <v>16562178</v>
      </c>
      <c r="D16" s="35">
        <f t="shared" si="1"/>
        <v>0</v>
      </c>
      <c r="E16" s="34">
        <f t="shared" si="1"/>
        <v>0</v>
      </c>
      <c r="F16" s="35">
        <f t="shared" si="1"/>
        <v>0</v>
      </c>
      <c r="G16" s="35">
        <f t="shared" si="1"/>
        <v>0</v>
      </c>
      <c r="H16" s="35">
        <f t="shared" si="1"/>
        <v>0</v>
      </c>
      <c r="I16" s="35">
        <f t="shared" si="1"/>
        <v>0</v>
      </c>
    </row>
    <row r="17" spans="1:10" x14ac:dyDescent="0.2">
      <c r="A17" s="19"/>
      <c r="B17" s="29"/>
      <c r="C17" s="30"/>
      <c r="D17" s="29"/>
      <c r="E17" s="31"/>
      <c r="F17" s="2"/>
      <c r="G17" s="2"/>
      <c r="H17" s="2"/>
      <c r="I17" s="2"/>
    </row>
    <row r="18" spans="1:10" x14ac:dyDescent="0.2">
      <c r="A18" s="6" t="s">
        <v>24</v>
      </c>
      <c r="B18" s="29"/>
      <c r="C18" s="30"/>
      <c r="D18" s="29"/>
      <c r="E18" s="31"/>
      <c r="F18" s="2"/>
      <c r="G18" s="2"/>
      <c r="H18" s="2"/>
      <c r="I18" s="2"/>
    </row>
    <row r="19" spans="1:10" x14ac:dyDescent="0.2">
      <c r="A19" s="2" t="s">
        <v>25</v>
      </c>
      <c r="B19" s="97">
        <f>'2_UK_Market'!B20</f>
        <v>545.92774999999995</v>
      </c>
      <c r="C19" s="97">
        <f>'2_UK_Market'!C20</f>
        <v>3275566.5</v>
      </c>
      <c r="D19" s="22"/>
      <c r="E19" s="21"/>
      <c r="F19" s="22"/>
      <c r="G19" s="22"/>
      <c r="H19" s="22"/>
      <c r="I19" s="22"/>
      <c r="J19" s="1" t="s">
        <v>142</v>
      </c>
    </row>
    <row r="20" spans="1:10" x14ac:dyDescent="0.2">
      <c r="A20" s="2" t="s">
        <v>143</v>
      </c>
      <c r="B20" s="97">
        <f>'2_UK_Market'!B21</f>
        <v>55.657916666666665</v>
      </c>
      <c r="C20" s="97">
        <f>'2_UK_Market'!C21</f>
        <v>333947.5</v>
      </c>
      <c r="D20" s="22"/>
      <c r="E20" s="21"/>
      <c r="F20" s="22"/>
      <c r="G20" s="22"/>
      <c r="H20" s="22"/>
      <c r="I20" s="22"/>
      <c r="J20" s="1" t="s">
        <v>118</v>
      </c>
    </row>
    <row r="21" spans="1:10" ht="15" thickBot="1" x14ac:dyDescent="0.25">
      <c r="A21" s="47" t="s">
        <v>151</v>
      </c>
      <c r="B21" s="97">
        <f>'2_UK_Market'!B22</f>
        <v>60.173124999999999</v>
      </c>
      <c r="C21" s="97">
        <f>'2_UK_Market'!C22</f>
        <v>361038.75</v>
      </c>
      <c r="D21" s="22"/>
      <c r="E21" s="21"/>
      <c r="F21" s="22"/>
      <c r="G21" s="22"/>
      <c r="H21" s="22"/>
      <c r="I21" s="22"/>
      <c r="J21" s="1" t="s">
        <v>119</v>
      </c>
    </row>
    <row r="22" spans="1:10" ht="15" thickBot="1" x14ac:dyDescent="0.25">
      <c r="A22" s="36" t="s">
        <v>8</v>
      </c>
      <c r="B22" s="102">
        <f t="shared" ref="B22:I22" si="2">SUM(B19:B21)</f>
        <v>661.75879166666664</v>
      </c>
      <c r="C22" s="37">
        <f t="shared" si="2"/>
        <v>3970552.75</v>
      </c>
      <c r="D22" s="38">
        <f t="shared" si="2"/>
        <v>0</v>
      </c>
      <c r="E22" s="37">
        <f t="shared" si="2"/>
        <v>0</v>
      </c>
      <c r="F22" s="38">
        <f t="shared" si="2"/>
        <v>0</v>
      </c>
      <c r="G22" s="38">
        <f t="shared" si="2"/>
        <v>0</v>
      </c>
      <c r="H22" s="38">
        <f t="shared" si="2"/>
        <v>0</v>
      </c>
      <c r="I22" s="38">
        <f t="shared" si="2"/>
        <v>0</v>
      </c>
    </row>
    <row r="23" spans="1:10" ht="15" thickBot="1" x14ac:dyDescent="0.25">
      <c r="A23" s="39" t="s">
        <v>26</v>
      </c>
      <c r="B23" s="96" t="e">
        <f>$B$22+$B$16+$B$10</f>
        <v>#DIV/0!</v>
      </c>
      <c r="C23" s="40">
        <f>$C$22+$C$16+$C$10</f>
        <v>32751885.75</v>
      </c>
      <c r="D23" s="40">
        <f>$D$22+$D$16+$D$10</f>
        <v>0</v>
      </c>
      <c r="E23" s="27">
        <f>E10+E16+E22</f>
        <v>0</v>
      </c>
      <c r="F23" s="41"/>
      <c r="G23" s="41"/>
      <c r="H23" s="41"/>
      <c r="I23" s="41"/>
    </row>
    <row r="24" spans="1:10" x14ac:dyDescent="0.2">
      <c r="A24" s="3"/>
      <c r="B24" s="2"/>
      <c r="C24" s="2"/>
      <c r="D24" s="2"/>
      <c r="E24" s="2"/>
      <c r="F24" s="2"/>
      <c r="G24" s="2"/>
      <c r="H24" s="2"/>
      <c r="I24" s="2"/>
    </row>
    <row r="25" spans="1:10" x14ac:dyDescent="0.2">
      <c r="A25" s="3"/>
      <c r="B25" s="118" t="s">
        <v>14</v>
      </c>
      <c r="C25" s="118"/>
      <c r="D25" s="118" t="s">
        <v>27</v>
      </c>
      <c r="E25" s="118"/>
      <c r="F25" s="118" t="s">
        <v>15</v>
      </c>
      <c r="G25" s="118"/>
      <c r="H25" s="118" t="s">
        <v>16</v>
      </c>
      <c r="I25" s="118"/>
    </row>
    <row r="26" spans="1:10" x14ac:dyDescent="0.2">
      <c r="A26" s="2"/>
      <c r="B26" s="5" t="s">
        <v>17</v>
      </c>
      <c r="C26" s="5" t="s">
        <v>18</v>
      </c>
      <c r="D26" s="5" t="s">
        <v>17</v>
      </c>
      <c r="E26" s="5" t="s">
        <v>18</v>
      </c>
      <c r="F26" s="5" t="s">
        <v>17</v>
      </c>
      <c r="G26" s="5" t="s">
        <v>18</v>
      </c>
      <c r="H26" s="5" t="s">
        <v>17</v>
      </c>
      <c r="I26" s="5" t="s">
        <v>18</v>
      </c>
    </row>
    <row r="27" spans="1:10" x14ac:dyDescent="0.2">
      <c r="A27" s="6" t="s">
        <v>28</v>
      </c>
      <c r="B27" s="2"/>
      <c r="C27" s="2"/>
      <c r="D27" s="2"/>
      <c r="E27" s="2"/>
      <c r="F27" s="2"/>
      <c r="G27" s="2"/>
      <c r="H27" s="2"/>
      <c r="I27" s="2"/>
    </row>
    <row r="28" spans="1:10" x14ac:dyDescent="0.2">
      <c r="A28" s="2" t="s">
        <v>29</v>
      </c>
      <c r="B28" s="42" t="e">
        <f t="shared" ref="B28:I28" si="3">IF(B8=0,"",B8/B23)</f>
        <v>#VALUE!</v>
      </c>
      <c r="C28" s="43">
        <f t="shared" si="3"/>
        <v>0.24437530287855258</v>
      </c>
      <c r="D28" s="43" t="str">
        <f t="shared" si="3"/>
        <v/>
      </c>
      <c r="E28" s="43" t="str">
        <f t="shared" si="3"/>
        <v/>
      </c>
      <c r="F28" s="44" t="str">
        <f t="shared" si="3"/>
        <v/>
      </c>
      <c r="G28" s="44" t="str">
        <f t="shared" si="3"/>
        <v/>
      </c>
      <c r="H28" s="44" t="str">
        <f t="shared" si="3"/>
        <v/>
      </c>
      <c r="I28" s="44" t="str">
        <f t="shared" si="3"/>
        <v/>
      </c>
    </row>
    <row r="29" spans="1:10" x14ac:dyDescent="0.2">
      <c r="A29" s="2" t="s">
        <v>30</v>
      </c>
      <c r="B29" s="42" t="e">
        <f t="shared" ref="B29:I29" si="4">IF(B9=0,"",B9/B23)</f>
        <v>#VALUE!</v>
      </c>
      <c r="C29" s="43">
        <f t="shared" si="4"/>
        <v>0.12870718444051729</v>
      </c>
      <c r="D29" s="43" t="str">
        <f t="shared" si="4"/>
        <v/>
      </c>
      <c r="E29" s="43" t="str">
        <f t="shared" si="4"/>
        <v/>
      </c>
      <c r="F29" s="44" t="str">
        <f t="shared" si="4"/>
        <v/>
      </c>
      <c r="G29" s="44" t="str">
        <f t="shared" si="4"/>
        <v/>
      </c>
      <c r="H29" s="44" t="str">
        <f t="shared" si="4"/>
        <v/>
      </c>
      <c r="I29" s="44" t="str">
        <f t="shared" si="4"/>
        <v/>
      </c>
    </row>
    <row r="30" spans="1:10" x14ac:dyDescent="0.2">
      <c r="A30" s="2" t="str">
        <f>A13</f>
        <v>Portugal (Moleanos &amp; Cabeca Veada)</v>
      </c>
      <c r="B30" s="45" t="e">
        <f t="shared" ref="B30:I30" si="5">IF(B13=0,"",B13/B23)</f>
        <v>#DIV/0!</v>
      </c>
      <c r="C30" s="46">
        <f t="shared" si="5"/>
        <v>0.50568624128764861</v>
      </c>
      <c r="D30" s="44" t="str">
        <f t="shared" si="5"/>
        <v/>
      </c>
      <c r="E30" s="44" t="str">
        <f t="shared" si="5"/>
        <v/>
      </c>
      <c r="F30" s="44" t="str">
        <f t="shared" si="5"/>
        <v/>
      </c>
      <c r="G30" s="44" t="str">
        <f t="shared" si="5"/>
        <v/>
      </c>
      <c r="H30" s="44" t="str">
        <f t="shared" si="5"/>
        <v/>
      </c>
      <c r="I30" s="44" t="str">
        <f t="shared" si="5"/>
        <v/>
      </c>
    </row>
    <row r="31" spans="1:10" x14ac:dyDescent="0.2">
      <c r="A31" s="2" t="str">
        <f>A19</f>
        <v>France (Anstrude and other simlar Limestones)</v>
      </c>
      <c r="B31" s="42" t="e">
        <f>IF(B19=0,"",B19/B23)</f>
        <v>#DIV/0!</v>
      </c>
      <c r="C31" s="43">
        <f>IF(C19=0,"",C19/C23)</f>
        <v>0.10001153903023736</v>
      </c>
      <c r="D31" s="44" t="str">
        <f t="shared" ref="D31:I31" si="6">IF(D14=0,"",D14/D23)</f>
        <v/>
      </c>
      <c r="E31" s="44" t="str">
        <f t="shared" si="6"/>
        <v/>
      </c>
      <c r="F31" s="44" t="str">
        <f t="shared" si="6"/>
        <v/>
      </c>
      <c r="G31" s="44" t="str">
        <f t="shared" si="6"/>
        <v/>
      </c>
      <c r="H31" s="44" t="str">
        <f t="shared" si="6"/>
        <v/>
      </c>
      <c r="I31" s="44" t="str">
        <f t="shared" si="6"/>
        <v/>
      </c>
    </row>
    <row r="32" spans="1:10" x14ac:dyDescent="0.2">
      <c r="A32" s="2" t="s">
        <v>143</v>
      </c>
      <c r="B32" s="42" t="e">
        <f>IF(B20=0,"",B20/B23)</f>
        <v>#DIV/0!</v>
      </c>
      <c r="C32" s="43">
        <f>IF(C20=0,"",C20/C23)</f>
        <v>1.0196283125468584E-2</v>
      </c>
      <c r="D32" s="44" t="str">
        <f t="shared" ref="D32:I32" si="7">IF(D19=0,"",D19/D23)</f>
        <v/>
      </c>
      <c r="E32" s="44" t="str">
        <f t="shared" si="7"/>
        <v/>
      </c>
      <c r="F32" s="44" t="str">
        <f t="shared" si="7"/>
        <v/>
      </c>
      <c r="G32" s="44" t="str">
        <f t="shared" si="7"/>
        <v/>
      </c>
      <c r="H32" s="44" t="str">
        <f t="shared" si="7"/>
        <v/>
      </c>
      <c r="I32" s="44" t="str">
        <f t="shared" si="7"/>
        <v/>
      </c>
    </row>
    <row r="33" spans="1:9" ht="15" thickBot="1" x14ac:dyDescent="0.25">
      <c r="A33" s="47" t="s">
        <v>151</v>
      </c>
      <c r="B33" s="48" t="e">
        <f t="shared" ref="B33:I33" si="8">IF(B20=0,"",B20/B23)</f>
        <v>#DIV/0!</v>
      </c>
      <c r="C33" s="49">
        <f t="shared" si="8"/>
        <v>1.0196283125468584E-2</v>
      </c>
      <c r="D33" s="38" t="str">
        <f t="shared" si="8"/>
        <v/>
      </c>
      <c r="E33" s="38" t="str">
        <f t="shared" si="8"/>
        <v/>
      </c>
      <c r="F33" s="38" t="str">
        <f t="shared" si="8"/>
        <v/>
      </c>
      <c r="G33" s="38" t="str">
        <f t="shared" si="8"/>
        <v/>
      </c>
      <c r="H33" s="38" t="str">
        <f t="shared" si="8"/>
        <v/>
      </c>
      <c r="I33" s="38" t="str">
        <f t="shared" si="8"/>
        <v/>
      </c>
    </row>
    <row r="34" spans="1:9" x14ac:dyDescent="0.2">
      <c r="A34" s="2"/>
      <c r="B34" s="2"/>
      <c r="C34" s="2"/>
      <c r="D34" s="2"/>
      <c r="E34" s="2"/>
      <c r="F34" s="2"/>
      <c r="G34" s="2"/>
      <c r="H34" s="2"/>
      <c r="I34" s="2"/>
    </row>
    <row r="35" spans="1:9" ht="15" thickBot="1" x14ac:dyDescent="0.25">
      <c r="A35" s="2"/>
      <c r="B35" s="5" t="s">
        <v>17</v>
      </c>
      <c r="C35" s="5" t="s">
        <v>18</v>
      </c>
      <c r="D35" s="2"/>
      <c r="E35" s="2"/>
      <c r="F35" s="2"/>
      <c r="G35" s="2"/>
      <c r="H35" s="2"/>
      <c r="I35" s="2"/>
    </row>
    <row r="36" spans="1:9" ht="15" thickBot="1" x14ac:dyDescent="0.25">
      <c r="A36" s="39" t="s">
        <v>31</v>
      </c>
      <c r="B36" s="50" t="str">
        <f>IF($B$10=0,"",($B$8+$D$8+$F$8+$H$8)/($B$23+$D$23+$F$23+$H$23))</f>
        <v/>
      </c>
      <c r="C36" s="51">
        <f>IF($C$10=0,"",($C$8+$E$8+$G$8+$I$8)/($C$23+$E$23+$G$23+$I$23))</f>
        <v>0.24437530287855258</v>
      </c>
      <c r="D36" s="2"/>
      <c r="E36" s="2"/>
      <c r="F36" s="2"/>
      <c r="G36" s="2"/>
      <c r="H36" s="2"/>
      <c r="I36" s="2"/>
    </row>
    <row r="37" spans="1:9" ht="15" thickBot="1" x14ac:dyDescent="0.25">
      <c r="A37" s="39" t="s">
        <v>32</v>
      </c>
      <c r="B37" s="52" t="e">
        <f>IF($B$16=0,"",($B$16+$D$16+$F$16+$H$16)/($B$23+$D$23+$F$23+$H$23))</f>
        <v>#DIV/0!</v>
      </c>
      <c r="C37" s="53">
        <f>IF($C$16=0,"",($C$16+$E$16+$G$16+$I$16)/($C$23+$E$23+$G$23+$I$23))</f>
        <v>0.50568624128764861</v>
      </c>
      <c r="D37" s="2"/>
      <c r="E37" s="2"/>
      <c r="F37" s="2"/>
      <c r="G37" s="2"/>
      <c r="H37" s="2"/>
      <c r="I37" s="2"/>
    </row>
    <row r="38" spans="1:9" x14ac:dyDescent="0.2">
      <c r="A38" s="2"/>
      <c r="B38" s="2"/>
      <c r="C38" s="2"/>
      <c r="D38" s="2"/>
      <c r="E38" s="2"/>
      <c r="F38" s="2"/>
      <c r="G38" s="2"/>
      <c r="H38" s="2"/>
      <c r="I38" s="2"/>
    </row>
  </sheetData>
  <mergeCells count="9">
    <mergeCell ref="B25:C25"/>
    <mergeCell ref="D25:E25"/>
    <mergeCell ref="F25:G25"/>
    <mergeCell ref="H25:I25"/>
    <mergeCell ref="A1:I1"/>
    <mergeCell ref="B5:C5"/>
    <mergeCell ref="D5:E5"/>
    <mergeCell ref="F5:G5"/>
    <mergeCell ref="H5: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40F28-3578-422A-9322-03EE8D5BA51D}">
  <dimension ref="A1:F31"/>
  <sheetViews>
    <sheetView workbookViewId="0">
      <selection sqref="A1:B1"/>
    </sheetView>
  </sheetViews>
  <sheetFormatPr defaultColWidth="9.42578125" defaultRowHeight="12.75" x14ac:dyDescent="0.2"/>
  <cols>
    <col min="1" max="1" width="43.28515625" style="2" customWidth="1"/>
    <col min="2" max="2" width="26.42578125" style="2" customWidth="1"/>
    <col min="3" max="3" width="9.42578125" style="2" customWidth="1"/>
    <col min="4" max="16384" width="9.42578125" style="2"/>
  </cols>
  <sheetData>
    <row r="1" spans="1:6" ht="18" x14ac:dyDescent="0.25">
      <c r="A1" s="122" t="s">
        <v>33</v>
      </c>
      <c r="B1" s="122"/>
      <c r="C1" s="1"/>
      <c r="D1" s="1"/>
      <c r="E1" s="1"/>
      <c r="F1" s="1"/>
    </row>
    <row r="3" spans="1:6" x14ac:dyDescent="0.2">
      <c r="A3" s="123" t="s">
        <v>34</v>
      </c>
      <c r="B3" s="123"/>
      <c r="C3" s="123"/>
      <c r="D3" s="123"/>
      <c r="E3" s="123"/>
      <c r="F3" s="123"/>
    </row>
    <row r="4" spans="1:6" x14ac:dyDescent="0.2">
      <c r="A4" s="123"/>
      <c r="B4" s="123"/>
      <c r="C4" s="123"/>
      <c r="D4" s="123"/>
      <c r="E4" s="123"/>
      <c r="F4" s="123"/>
    </row>
    <row r="5" spans="1:6" x14ac:dyDescent="0.2">
      <c r="E5" s="54"/>
      <c r="F5" s="55" t="s">
        <v>35</v>
      </c>
    </row>
    <row r="6" spans="1:6" x14ac:dyDescent="0.2">
      <c r="A6" s="56"/>
      <c r="B6" s="56"/>
      <c r="E6" s="57"/>
      <c r="F6" s="55" t="s">
        <v>36</v>
      </c>
    </row>
    <row r="7" spans="1:6" x14ac:dyDescent="0.2">
      <c r="A7" s="56"/>
      <c r="B7" s="56"/>
      <c r="C7" s="56"/>
      <c r="D7" s="56"/>
      <c r="E7" s="56"/>
      <c r="F7" s="56"/>
    </row>
    <row r="8" spans="1:6" x14ac:dyDescent="0.2">
      <c r="A8" s="58"/>
      <c r="B8" s="59"/>
      <c r="C8" s="124" t="s">
        <v>37</v>
      </c>
      <c r="D8" s="124"/>
      <c r="E8" s="124"/>
      <c r="F8" s="124"/>
    </row>
    <row r="9" spans="1:6" x14ac:dyDescent="0.2">
      <c r="A9" s="58"/>
      <c r="B9" s="55"/>
      <c r="C9" s="60" t="s">
        <v>38</v>
      </c>
      <c r="D9" s="60" t="s">
        <v>39</v>
      </c>
      <c r="E9" s="60" t="s">
        <v>40</v>
      </c>
      <c r="F9" s="60" t="s">
        <v>41</v>
      </c>
    </row>
    <row r="10" spans="1:6" x14ac:dyDescent="0.2">
      <c r="A10" s="61"/>
      <c r="B10" s="55"/>
      <c r="C10" s="55"/>
      <c r="D10" s="55"/>
      <c r="E10" s="55"/>
      <c r="F10" s="55"/>
    </row>
    <row r="11" spans="1:6" x14ac:dyDescent="0.2">
      <c r="A11" s="58"/>
      <c r="B11" s="59"/>
      <c r="C11" s="125" t="s">
        <v>42</v>
      </c>
      <c r="D11" s="125"/>
      <c r="E11" s="125"/>
      <c r="F11" s="125"/>
    </row>
    <row r="12" spans="1:6" x14ac:dyDescent="0.2">
      <c r="A12" s="62" t="s">
        <v>43</v>
      </c>
      <c r="B12" s="59"/>
    </row>
    <row r="13" spans="1:6" x14ac:dyDescent="0.2">
      <c r="A13" s="58" t="s">
        <v>44</v>
      </c>
      <c r="B13" s="58" t="s">
        <v>45</v>
      </c>
      <c r="C13" s="54"/>
      <c r="D13" s="54"/>
      <c r="E13" s="54"/>
      <c r="F13" s="54"/>
    </row>
    <row r="14" spans="1:6" x14ac:dyDescent="0.2">
      <c r="A14" s="63" t="s">
        <v>46</v>
      </c>
      <c r="B14" s="58" t="s">
        <v>45</v>
      </c>
      <c r="C14" s="54"/>
      <c r="D14" s="54"/>
      <c r="E14" s="54"/>
      <c r="F14" s="54"/>
    </row>
    <row r="15" spans="1:6" x14ac:dyDescent="0.2">
      <c r="A15" s="63" t="s">
        <v>47</v>
      </c>
      <c r="B15" s="58" t="s">
        <v>45</v>
      </c>
      <c r="C15" s="54"/>
      <c r="D15" s="54"/>
      <c r="E15" s="54"/>
      <c r="F15" s="54"/>
    </row>
    <row r="16" spans="1:6" ht="25.5" x14ac:dyDescent="0.2">
      <c r="A16" s="63" t="s">
        <v>48</v>
      </c>
      <c r="B16" s="58" t="s">
        <v>45</v>
      </c>
      <c r="C16" s="54"/>
      <c r="D16" s="54"/>
      <c r="E16" s="54"/>
      <c r="F16" s="54"/>
    </row>
    <row r="17" spans="1:6" ht="25.5" x14ac:dyDescent="0.2">
      <c r="A17" s="63" t="s">
        <v>49</v>
      </c>
      <c r="B17" s="58" t="s">
        <v>45</v>
      </c>
      <c r="C17" s="64"/>
      <c r="D17" s="64"/>
      <c r="E17" s="64"/>
      <c r="F17" s="64"/>
    </row>
    <row r="18" spans="1:6" ht="13.5" thickBot="1" x14ac:dyDescent="0.25">
      <c r="A18" s="65" t="s">
        <v>50</v>
      </c>
      <c r="B18" s="65" t="s">
        <v>45</v>
      </c>
      <c r="C18" s="66">
        <f>SUM(C13:C17)</f>
        <v>0</v>
      </c>
      <c r="D18" s="66">
        <f>SUM(D13:D17)</f>
        <v>0</v>
      </c>
      <c r="E18" s="66">
        <f>SUM(E13:E17)</f>
        <v>0</v>
      </c>
      <c r="F18" s="66">
        <f>SUM(F13:F17)</f>
        <v>0</v>
      </c>
    </row>
    <row r="19" spans="1:6" ht="13.5" thickTop="1" x14ac:dyDescent="0.2">
      <c r="B19" s="67"/>
    </row>
    <row r="20" spans="1:6" x14ac:dyDescent="0.2">
      <c r="A20" s="62" t="s">
        <v>51</v>
      </c>
      <c r="B20" s="67"/>
    </row>
    <row r="21" spans="1:6" x14ac:dyDescent="0.2">
      <c r="A21" s="2" t="s">
        <v>50</v>
      </c>
      <c r="B21" s="67" t="s">
        <v>45</v>
      </c>
      <c r="C21" s="68">
        <f>C18</f>
        <v>0</v>
      </c>
      <c r="D21" s="68">
        <f>D18</f>
        <v>0</v>
      </c>
      <c r="E21" s="68">
        <f>E18</f>
        <v>0</v>
      </c>
      <c r="F21" s="68">
        <f>F18</f>
        <v>0</v>
      </c>
    </row>
    <row r="22" spans="1:6" x14ac:dyDescent="0.2">
      <c r="A22" s="2" t="s">
        <v>52</v>
      </c>
      <c r="B22" s="67" t="s">
        <v>45</v>
      </c>
      <c r="C22" s="54"/>
      <c r="D22" s="54"/>
      <c r="E22" s="54"/>
      <c r="F22" s="54"/>
    </row>
    <row r="23" spans="1:6" x14ac:dyDescent="0.2">
      <c r="A23" s="2" t="s">
        <v>53</v>
      </c>
      <c r="B23" s="67" t="s">
        <v>45</v>
      </c>
      <c r="C23" s="54"/>
      <c r="D23" s="54"/>
      <c r="E23" s="54"/>
      <c r="F23" s="54"/>
    </row>
    <row r="24" spans="1:6" x14ac:dyDescent="0.2">
      <c r="A24" s="2" t="s">
        <v>54</v>
      </c>
      <c r="B24" s="67" t="s">
        <v>45</v>
      </c>
      <c r="C24" s="64"/>
      <c r="D24" s="64"/>
      <c r="E24" s="64"/>
      <c r="F24" s="64"/>
    </row>
    <row r="25" spans="1:6" ht="13.5" thickBot="1" x14ac:dyDescent="0.25">
      <c r="A25" s="69" t="s">
        <v>55</v>
      </c>
      <c r="B25" s="70" t="s">
        <v>45</v>
      </c>
      <c r="C25" s="66">
        <f>C21-C22-C23-C24</f>
        <v>0</v>
      </c>
      <c r="D25" s="66">
        <f>D21-D22-D23-D24</f>
        <v>0</v>
      </c>
      <c r="E25" s="66">
        <f>E21-E22-E23-E24</f>
        <v>0</v>
      </c>
      <c r="F25" s="66">
        <f>F21-F22-F23-F24</f>
        <v>0</v>
      </c>
    </row>
    <row r="26" spans="1:6" ht="13.5" thickTop="1" x14ac:dyDescent="0.2">
      <c r="B26" s="67"/>
    </row>
    <row r="27" spans="1:6" x14ac:dyDescent="0.2">
      <c r="A27" s="62" t="s">
        <v>56</v>
      </c>
      <c r="B27" s="67"/>
    </row>
    <row r="28" spans="1:6" x14ac:dyDescent="0.2">
      <c r="A28" s="2" t="s">
        <v>55</v>
      </c>
      <c r="B28" s="67" t="s">
        <v>45</v>
      </c>
      <c r="C28" s="64"/>
      <c r="D28" s="64"/>
      <c r="E28" s="64"/>
      <c r="F28" s="64"/>
    </row>
    <row r="29" spans="1:6" ht="13.5" thickBot="1" x14ac:dyDescent="0.25">
      <c r="A29" s="69" t="s">
        <v>57</v>
      </c>
      <c r="B29" s="70" t="s">
        <v>58</v>
      </c>
      <c r="C29" s="66"/>
      <c r="D29" s="66"/>
      <c r="E29" s="66"/>
      <c r="F29" s="66"/>
    </row>
    <row r="30" spans="1:6" ht="13.5" thickTop="1" x14ac:dyDescent="0.2"/>
    <row r="31" spans="1:6" x14ac:dyDescent="0.2">
      <c r="A31" s="2" t="s">
        <v>59</v>
      </c>
    </row>
  </sheetData>
  <mergeCells count="4">
    <mergeCell ref="A1:B1"/>
    <mergeCell ref="A3:F4"/>
    <mergeCell ref="C8:F8"/>
    <mergeCell ref="C11:F1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689B8-B0DA-4199-934C-3603CCC9C21E}">
  <dimension ref="A1:G56"/>
  <sheetViews>
    <sheetView workbookViewId="0">
      <selection sqref="A1:B1"/>
    </sheetView>
  </sheetViews>
  <sheetFormatPr defaultColWidth="9.42578125" defaultRowHeight="12.75" x14ac:dyDescent="0.2"/>
  <cols>
    <col min="1" max="1" width="43.28515625" style="67" customWidth="1"/>
    <col min="2" max="2" width="26.42578125" style="2" customWidth="1"/>
    <col min="3" max="3" width="9.42578125" style="2" customWidth="1"/>
    <col min="4" max="16384" width="9.42578125" style="2"/>
  </cols>
  <sheetData>
    <row r="1" spans="1:7" ht="18" x14ac:dyDescent="0.2">
      <c r="A1" s="117" t="s">
        <v>60</v>
      </c>
      <c r="B1" s="117"/>
      <c r="C1" s="71"/>
      <c r="D1" s="71"/>
      <c r="E1" s="71"/>
      <c r="F1" s="71"/>
      <c r="G1" s="71"/>
    </row>
    <row r="2" spans="1:7" x14ac:dyDescent="0.2">
      <c r="A2" s="61"/>
      <c r="B2" s="59"/>
      <c r="C2" s="55"/>
      <c r="D2" s="55"/>
      <c r="E2" s="55"/>
      <c r="F2" s="55"/>
      <c r="G2" s="55"/>
    </row>
    <row r="3" spans="1:7" ht="12.95" customHeight="1" x14ac:dyDescent="0.2">
      <c r="A3" s="126" t="s">
        <v>61</v>
      </c>
      <c r="B3" s="126"/>
      <c r="C3" s="126"/>
      <c r="D3" s="126"/>
      <c r="E3" s="126"/>
      <c r="F3" s="126"/>
      <c r="G3" s="126"/>
    </row>
    <row r="4" spans="1:7" ht="105.2" customHeight="1" x14ac:dyDescent="0.2">
      <c r="A4" s="126"/>
      <c r="B4" s="126"/>
      <c r="C4" s="126"/>
      <c r="D4" s="126"/>
      <c r="E4" s="126"/>
      <c r="F4" s="126"/>
      <c r="G4" s="126"/>
    </row>
    <row r="5" spans="1:7" x14ac:dyDescent="0.2">
      <c r="A5" s="56"/>
      <c r="B5" s="56"/>
      <c r="C5" s="56"/>
      <c r="D5" s="56"/>
      <c r="E5" s="72"/>
      <c r="F5" s="55" t="s">
        <v>35</v>
      </c>
      <c r="G5" s="55"/>
    </row>
    <row r="6" spans="1:7" x14ac:dyDescent="0.2">
      <c r="A6" s="56"/>
      <c r="B6" s="56"/>
      <c r="E6" s="57"/>
      <c r="F6" s="55" t="s">
        <v>36</v>
      </c>
      <c r="G6" s="55"/>
    </row>
    <row r="7" spans="1:7" x14ac:dyDescent="0.2">
      <c r="A7" s="56"/>
      <c r="B7" s="56"/>
      <c r="C7" s="56"/>
      <c r="D7" s="56"/>
      <c r="E7" s="56"/>
      <c r="F7" s="56"/>
      <c r="G7" s="55"/>
    </row>
    <row r="8" spans="1:7" ht="16.5" customHeight="1" x14ac:dyDescent="0.2">
      <c r="A8" s="58"/>
      <c r="B8" s="59"/>
      <c r="C8" s="124" t="s">
        <v>37</v>
      </c>
      <c r="D8" s="124"/>
      <c r="E8" s="124"/>
      <c r="F8" s="124"/>
      <c r="G8" s="55"/>
    </row>
    <row r="9" spans="1:7" x14ac:dyDescent="0.2">
      <c r="A9" s="56"/>
      <c r="B9" s="55"/>
      <c r="C9" s="60" t="s">
        <v>38</v>
      </c>
      <c r="D9" s="60" t="s">
        <v>39</v>
      </c>
      <c r="E9" s="60" t="s">
        <v>40</v>
      </c>
      <c r="F9" s="60" t="s">
        <v>41</v>
      </c>
      <c r="G9" s="55" t="s">
        <v>62</v>
      </c>
    </row>
    <row r="10" spans="1:7" x14ac:dyDescent="0.2">
      <c r="A10" s="61"/>
      <c r="B10" s="55"/>
      <c r="C10" s="55"/>
      <c r="D10" s="55"/>
      <c r="E10" s="55"/>
      <c r="F10" s="55"/>
      <c r="G10" s="55"/>
    </row>
    <row r="11" spans="1:7" x14ac:dyDescent="0.2">
      <c r="A11" s="62" t="s">
        <v>63</v>
      </c>
      <c r="B11" s="59"/>
      <c r="C11" s="55"/>
      <c r="D11" s="55"/>
      <c r="E11" s="55"/>
      <c r="F11" s="55"/>
      <c r="G11" s="55"/>
    </row>
    <row r="12" spans="1:7" x14ac:dyDescent="0.2">
      <c r="A12" s="58"/>
      <c r="B12" s="59"/>
      <c r="C12" s="125" t="s">
        <v>42</v>
      </c>
      <c r="D12" s="125"/>
      <c r="E12" s="125"/>
      <c r="F12" s="125"/>
      <c r="G12" s="55"/>
    </row>
    <row r="13" spans="1:7" x14ac:dyDescent="0.2">
      <c r="A13" s="61" t="s">
        <v>64</v>
      </c>
      <c r="B13" s="59"/>
      <c r="C13" s="68">
        <f>SUM(C14:C19)</f>
        <v>0</v>
      </c>
      <c r="D13" s="68">
        <f>SUM(D14:D19)</f>
        <v>0</v>
      </c>
      <c r="E13" s="68">
        <f>SUM(E14:E19)</f>
        <v>0</v>
      </c>
      <c r="F13" s="68">
        <f>SUM(F14:F19)</f>
        <v>0</v>
      </c>
      <c r="G13" s="55"/>
    </row>
    <row r="14" spans="1:7" x14ac:dyDescent="0.2">
      <c r="A14" s="58" t="s">
        <v>65</v>
      </c>
      <c r="B14" s="58" t="s">
        <v>45</v>
      </c>
      <c r="C14" s="54"/>
      <c r="D14" s="54"/>
      <c r="E14" s="54"/>
      <c r="F14" s="54"/>
      <c r="G14" s="55"/>
    </row>
    <row r="15" spans="1:7" x14ac:dyDescent="0.2">
      <c r="A15" s="58" t="s">
        <v>65</v>
      </c>
      <c r="B15" s="58" t="s">
        <v>45</v>
      </c>
      <c r="C15" s="54"/>
      <c r="D15" s="54"/>
      <c r="E15" s="54"/>
      <c r="F15" s="54"/>
      <c r="G15" s="55"/>
    </row>
    <row r="16" spans="1:7" x14ac:dyDescent="0.2">
      <c r="A16" s="58" t="s">
        <v>65</v>
      </c>
      <c r="B16" s="58" t="s">
        <v>45</v>
      </c>
      <c r="C16" s="54"/>
      <c r="D16" s="54"/>
      <c r="E16" s="54"/>
      <c r="F16" s="54"/>
      <c r="G16" s="55"/>
    </row>
    <row r="17" spans="1:7" x14ac:dyDescent="0.2">
      <c r="A17" s="58" t="s">
        <v>66</v>
      </c>
      <c r="B17" s="58" t="s">
        <v>45</v>
      </c>
      <c r="C17" s="54"/>
      <c r="D17" s="54"/>
      <c r="E17" s="54"/>
      <c r="F17" s="54"/>
      <c r="G17" s="55"/>
    </row>
    <row r="18" spans="1:7" x14ac:dyDescent="0.2">
      <c r="A18" s="58" t="s">
        <v>67</v>
      </c>
      <c r="B18" s="58" t="s">
        <v>45</v>
      </c>
      <c r="C18" s="54"/>
      <c r="D18" s="54"/>
      <c r="E18" s="54"/>
      <c r="F18" s="54"/>
      <c r="G18" s="55"/>
    </row>
    <row r="19" spans="1:7" ht="14.25" x14ac:dyDescent="0.2">
      <c r="A19" s="58" t="s">
        <v>68</v>
      </c>
      <c r="B19" s="58" t="s">
        <v>45</v>
      </c>
      <c r="C19" s="54"/>
      <c r="D19" s="54"/>
      <c r="E19" s="54"/>
      <c r="F19" s="54"/>
      <c r="G19" s="55"/>
    </row>
    <row r="20" spans="1:7" x14ac:dyDescent="0.2">
      <c r="A20" s="58"/>
      <c r="B20" s="59"/>
      <c r="C20" s="73"/>
      <c r="D20" s="73"/>
      <c r="E20" s="73"/>
      <c r="F20" s="73"/>
      <c r="G20" s="55"/>
    </row>
    <row r="21" spans="1:7" x14ac:dyDescent="0.2">
      <c r="A21" s="61" t="s">
        <v>69</v>
      </c>
      <c r="B21" s="59"/>
      <c r="C21" s="68">
        <f>SUM(C22:C25)</f>
        <v>0</v>
      </c>
      <c r="D21" s="68">
        <f>SUM(D22:D25)</f>
        <v>0</v>
      </c>
      <c r="E21" s="68">
        <f>SUM(E22:E25)</f>
        <v>0</v>
      </c>
      <c r="F21" s="68">
        <f>SUM(F22:F25)</f>
        <v>0</v>
      </c>
      <c r="G21" s="55"/>
    </row>
    <row r="22" spans="1:7" x14ac:dyDescent="0.2">
      <c r="A22" s="58" t="s">
        <v>70</v>
      </c>
      <c r="B22" s="58" t="s">
        <v>45</v>
      </c>
      <c r="C22" s="54"/>
      <c r="D22" s="54"/>
      <c r="E22" s="54"/>
      <c r="F22" s="54"/>
      <c r="G22" s="55"/>
    </row>
    <row r="23" spans="1:7" x14ac:dyDescent="0.2">
      <c r="A23" s="58" t="s">
        <v>71</v>
      </c>
      <c r="B23" s="58" t="s">
        <v>45</v>
      </c>
      <c r="C23" s="54"/>
      <c r="D23" s="54"/>
      <c r="E23" s="54"/>
      <c r="F23" s="54"/>
      <c r="G23" s="55"/>
    </row>
    <row r="24" spans="1:7" x14ac:dyDescent="0.2">
      <c r="A24" s="58" t="s">
        <v>72</v>
      </c>
      <c r="B24" s="58" t="s">
        <v>45</v>
      </c>
      <c r="C24" s="54"/>
      <c r="D24" s="54"/>
      <c r="E24" s="54"/>
      <c r="F24" s="54"/>
      <c r="G24" s="55"/>
    </row>
    <row r="25" spans="1:7" ht="14.25" x14ac:dyDescent="0.2">
      <c r="A25" s="58" t="s">
        <v>73</v>
      </c>
      <c r="B25" s="58" t="s">
        <v>45</v>
      </c>
      <c r="C25" s="54"/>
      <c r="D25" s="54"/>
      <c r="E25" s="54"/>
      <c r="F25" s="54"/>
      <c r="G25" s="55"/>
    </row>
    <row r="26" spans="1:7" x14ac:dyDescent="0.2">
      <c r="A26" s="58"/>
      <c r="B26" s="59"/>
      <c r="C26" s="55"/>
      <c r="D26" s="55"/>
      <c r="E26" s="55"/>
      <c r="F26" s="55"/>
      <c r="G26" s="55"/>
    </row>
    <row r="27" spans="1:7" x14ac:dyDescent="0.2">
      <c r="A27" s="61" t="s">
        <v>74</v>
      </c>
      <c r="B27" s="58" t="s">
        <v>45</v>
      </c>
      <c r="C27" s="68">
        <f>C13+C21</f>
        <v>0</v>
      </c>
      <c r="D27" s="68">
        <f>D13+D21</f>
        <v>0</v>
      </c>
      <c r="E27" s="68">
        <f>E13+E21</f>
        <v>0</v>
      </c>
      <c r="F27" s="68">
        <f>F13+F21</f>
        <v>0</v>
      </c>
      <c r="G27" s="55"/>
    </row>
    <row r="28" spans="1:7" x14ac:dyDescent="0.2">
      <c r="A28" s="58"/>
      <c r="B28" s="59"/>
      <c r="C28" s="73"/>
      <c r="D28" s="73"/>
      <c r="E28" s="73"/>
      <c r="F28" s="73"/>
      <c r="G28" s="55"/>
    </row>
    <row r="29" spans="1:7" x14ac:dyDescent="0.2">
      <c r="A29" s="62" t="s">
        <v>75</v>
      </c>
      <c r="B29" s="59"/>
      <c r="C29" s="73"/>
      <c r="D29" s="73"/>
      <c r="E29" s="73"/>
      <c r="F29" s="73"/>
      <c r="G29" s="55"/>
    </row>
    <row r="30" spans="1:7" x14ac:dyDescent="0.2">
      <c r="A30" s="61" t="s">
        <v>75</v>
      </c>
      <c r="B30" s="58" t="s">
        <v>45</v>
      </c>
      <c r="C30" s="68">
        <f>SUM(C31:C33)</f>
        <v>0</v>
      </c>
      <c r="D30" s="68">
        <f>SUM(D31:D33)</f>
        <v>0</v>
      </c>
      <c r="E30" s="68">
        <f>SUM(E31:E33)</f>
        <v>0</v>
      </c>
      <c r="F30" s="68">
        <f>SUM(F31:F33)</f>
        <v>0</v>
      </c>
      <c r="G30" s="55"/>
    </row>
    <row r="31" spans="1:7" x14ac:dyDescent="0.2">
      <c r="A31" s="58" t="s">
        <v>76</v>
      </c>
      <c r="B31" s="58" t="s">
        <v>45</v>
      </c>
      <c r="C31" s="54"/>
      <c r="D31" s="54"/>
      <c r="E31" s="54"/>
      <c r="F31" s="54"/>
      <c r="G31" s="55"/>
    </row>
    <row r="32" spans="1:7" x14ac:dyDescent="0.2">
      <c r="A32" s="58" t="s">
        <v>77</v>
      </c>
      <c r="B32" s="58" t="s">
        <v>45</v>
      </c>
      <c r="C32" s="54"/>
      <c r="D32" s="54"/>
      <c r="E32" s="54"/>
      <c r="F32" s="54"/>
      <c r="G32" s="55"/>
    </row>
    <row r="33" spans="1:7" ht="14.25" x14ac:dyDescent="0.2">
      <c r="A33" s="58" t="s">
        <v>78</v>
      </c>
      <c r="B33" s="58" t="s">
        <v>45</v>
      </c>
      <c r="C33" s="54"/>
      <c r="D33" s="54"/>
      <c r="E33" s="54"/>
      <c r="F33" s="54"/>
      <c r="G33" s="55"/>
    </row>
    <row r="34" spans="1:7" x14ac:dyDescent="0.2">
      <c r="A34" s="58"/>
      <c r="B34" s="59"/>
      <c r="C34" s="55"/>
      <c r="D34" s="55"/>
      <c r="E34" s="55"/>
      <c r="F34" s="55"/>
      <c r="G34" s="55"/>
    </row>
    <row r="35" spans="1:7" x14ac:dyDescent="0.2">
      <c r="A35" s="61" t="s">
        <v>79</v>
      </c>
      <c r="B35" s="58" t="s">
        <v>45</v>
      </c>
      <c r="C35" s="68">
        <f>C30+C27</f>
        <v>0</v>
      </c>
      <c r="D35" s="68">
        <f>D30+D27</f>
        <v>0</v>
      </c>
      <c r="E35" s="68">
        <f>E30+E27</f>
        <v>0</v>
      </c>
      <c r="F35" s="68">
        <f>F30+F27</f>
        <v>0</v>
      </c>
      <c r="G35" s="55"/>
    </row>
    <row r="36" spans="1:7" x14ac:dyDescent="0.2">
      <c r="A36" s="58"/>
      <c r="B36" s="59"/>
      <c r="C36" s="73"/>
      <c r="D36" s="73"/>
      <c r="E36" s="73"/>
      <c r="F36" s="73"/>
      <c r="G36" s="55"/>
    </row>
    <row r="37" spans="1:7" x14ac:dyDescent="0.2">
      <c r="A37" s="62" t="s">
        <v>80</v>
      </c>
      <c r="B37" s="59"/>
      <c r="C37" s="73"/>
      <c r="D37" s="73"/>
      <c r="E37" s="73"/>
      <c r="F37" s="73"/>
      <c r="G37" s="55"/>
    </row>
    <row r="38" spans="1:7" x14ac:dyDescent="0.2">
      <c r="A38" s="61" t="s">
        <v>81</v>
      </c>
      <c r="B38" s="58" t="s">
        <v>45</v>
      </c>
      <c r="C38" s="68">
        <f>C35*C39</f>
        <v>0</v>
      </c>
      <c r="D38" s="68">
        <f>D35*D39</f>
        <v>0</v>
      </c>
      <c r="E38" s="68">
        <f>E35*E39</f>
        <v>0</v>
      </c>
      <c r="F38" s="68">
        <f>F35*F39</f>
        <v>0</v>
      </c>
      <c r="G38" s="55"/>
    </row>
    <row r="39" spans="1:7" x14ac:dyDescent="0.2">
      <c r="A39" s="58" t="s">
        <v>82</v>
      </c>
      <c r="B39" s="59" t="s">
        <v>83</v>
      </c>
      <c r="C39" s="54"/>
      <c r="D39" s="54"/>
      <c r="E39" s="54"/>
      <c r="F39" s="54"/>
      <c r="G39" s="55"/>
    </row>
    <row r="40" spans="1:7" x14ac:dyDescent="0.2">
      <c r="A40" s="58"/>
      <c r="B40" s="59"/>
      <c r="C40" s="55"/>
      <c r="D40" s="55"/>
      <c r="E40" s="55"/>
      <c r="F40" s="55"/>
      <c r="G40" s="55"/>
    </row>
    <row r="41" spans="1:7" x14ac:dyDescent="0.2">
      <c r="A41" s="62" t="s">
        <v>84</v>
      </c>
      <c r="B41" s="58" t="s">
        <v>45</v>
      </c>
      <c r="C41" s="74">
        <f>C35+C38</f>
        <v>0</v>
      </c>
      <c r="D41" s="74">
        <f>D35+D38</f>
        <v>0</v>
      </c>
      <c r="E41" s="74">
        <f>E35+E38</f>
        <v>0</v>
      </c>
      <c r="F41" s="74">
        <f>F35+F38</f>
        <v>0</v>
      </c>
      <c r="G41" s="55"/>
    </row>
    <row r="42" spans="1:7" x14ac:dyDescent="0.2">
      <c r="A42" s="75"/>
      <c r="B42" s="76"/>
      <c r="C42" s="77"/>
      <c r="D42" s="77"/>
      <c r="E42" s="77"/>
      <c r="F42" s="77"/>
      <c r="G42" s="55"/>
    </row>
    <row r="43" spans="1:7" x14ac:dyDescent="0.2">
      <c r="A43" s="58" t="s">
        <v>85</v>
      </c>
      <c r="B43" s="59"/>
      <c r="C43" s="55"/>
      <c r="D43" s="55"/>
      <c r="E43" s="55"/>
      <c r="F43" s="55"/>
      <c r="G43" s="55"/>
    </row>
    <row r="45" spans="1:7" x14ac:dyDescent="0.2">
      <c r="A45" s="62" t="s">
        <v>51</v>
      </c>
    </row>
    <row r="46" spans="1:7" x14ac:dyDescent="0.2">
      <c r="A46" s="2" t="s">
        <v>50</v>
      </c>
      <c r="B46" s="58" t="s">
        <v>45</v>
      </c>
      <c r="C46" s="57">
        <f>C43</f>
        <v>0</v>
      </c>
      <c r="D46" s="57">
        <f>D43</f>
        <v>0</v>
      </c>
      <c r="E46" s="57">
        <f>E43</f>
        <v>0</v>
      </c>
      <c r="F46" s="57">
        <f>F43</f>
        <v>0</v>
      </c>
    </row>
    <row r="47" spans="1:7" x14ac:dyDescent="0.2">
      <c r="A47" s="2" t="s">
        <v>52</v>
      </c>
      <c r="B47" s="58" t="s">
        <v>45</v>
      </c>
      <c r="C47" s="54"/>
      <c r="D47" s="54"/>
      <c r="E47" s="54"/>
      <c r="F47" s="54"/>
    </row>
    <row r="48" spans="1:7" x14ac:dyDescent="0.2">
      <c r="A48" s="2" t="s">
        <v>53</v>
      </c>
      <c r="B48" s="58" t="s">
        <v>45</v>
      </c>
      <c r="C48" s="54"/>
      <c r="D48" s="54"/>
      <c r="E48" s="54"/>
      <c r="F48" s="54"/>
    </row>
    <row r="49" spans="1:6" x14ac:dyDescent="0.2">
      <c r="A49" s="2" t="s">
        <v>54</v>
      </c>
      <c r="B49" s="58" t="s">
        <v>45</v>
      </c>
      <c r="C49" s="64"/>
      <c r="D49" s="64"/>
      <c r="E49" s="64"/>
      <c r="F49" s="64"/>
    </row>
    <row r="50" spans="1:6" ht="13.5" thickBot="1" x14ac:dyDescent="0.25">
      <c r="A50" s="69" t="s">
        <v>55</v>
      </c>
      <c r="B50" s="58" t="s">
        <v>45</v>
      </c>
      <c r="C50" s="66">
        <f>C46-C47-C48-C49</f>
        <v>0</v>
      </c>
      <c r="D50" s="66">
        <f>D46-D47-D48-D49</f>
        <v>0</v>
      </c>
      <c r="E50" s="66">
        <f>E46-E47-E48-E49</f>
        <v>0</v>
      </c>
      <c r="F50" s="66">
        <f>F46-F47-F48-F49</f>
        <v>0</v>
      </c>
    </row>
    <row r="51" spans="1:6" ht="13.5" thickTop="1" x14ac:dyDescent="0.2"/>
    <row r="52" spans="1:6" x14ac:dyDescent="0.2">
      <c r="A52" s="62" t="s">
        <v>56</v>
      </c>
      <c r="B52" s="67"/>
    </row>
    <row r="53" spans="1:6" x14ac:dyDescent="0.2">
      <c r="A53" s="2" t="s">
        <v>55</v>
      </c>
      <c r="B53" s="67" t="s">
        <v>45</v>
      </c>
      <c r="C53" s="64"/>
      <c r="D53" s="64"/>
      <c r="E53" s="64"/>
      <c r="F53" s="64"/>
    </row>
    <row r="54" spans="1:6" ht="13.5" thickBot="1" x14ac:dyDescent="0.25">
      <c r="A54" s="69" t="s">
        <v>57</v>
      </c>
      <c r="B54" s="70" t="s">
        <v>58</v>
      </c>
      <c r="C54" s="66"/>
      <c r="D54" s="66"/>
      <c r="E54" s="66"/>
      <c r="F54" s="66"/>
    </row>
    <row r="55" spans="1:6" ht="13.5" thickTop="1" x14ac:dyDescent="0.2">
      <c r="A55" s="2"/>
    </row>
    <row r="56" spans="1:6" x14ac:dyDescent="0.2">
      <c r="A56" s="2" t="s">
        <v>59</v>
      </c>
    </row>
  </sheetData>
  <mergeCells count="4">
    <mergeCell ref="A1:B1"/>
    <mergeCell ref="A3:G4"/>
    <mergeCell ref="C8:F8"/>
    <mergeCell ref="C12:F12"/>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1D5A-D128-4201-98A1-F2323B3B8BCB}">
  <dimension ref="A1:F26"/>
  <sheetViews>
    <sheetView workbookViewId="0">
      <selection sqref="A1:B1"/>
    </sheetView>
  </sheetViews>
  <sheetFormatPr defaultColWidth="9.42578125" defaultRowHeight="12.75" x14ac:dyDescent="0.2"/>
  <cols>
    <col min="1" max="1" width="43.28515625" style="2" customWidth="1"/>
    <col min="2" max="2" width="26.42578125" style="2" customWidth="1"/>
    <col min="3" max="3" width="9.42578125" style="2" customWidth="1"/>
    <col min="4" max="16384" width="9.42578125" style="2"/>
  </cols>
  <sheetData>
    <row r="1" spans="1:6" ht="18" x14ac:dyDescent="0.25">
      <c r="A1" s="122" t="s">
        <v>86</v>
      </c>
      <c r="B1" s="122"/>
      <c r="C1" s="3"/>
      <c r="D1" s="3"/>
      <c r="E1" s="3"/>
      <c r="F1" s="3"/>
    </row>
    <row r="3" spans="1:6" x14ac:dyDescent="0.2">
      <c r="A3" s="123" t="s">
        <v>87</v>
      </c>
      <c r="B3" s="123"/>
      <c r="C3" s="123"/>
      <c r="D3" s="123"/>
      <c r="E3" s="123"/>
      <c r="F3" s="123"/>
    </row>
    <row r="4" spans="1:6" x14ac:dyDescent="0.2">
      <c r="A4" s="123"/>
      <c r="B4" s="123"/>
      <c r="C4" s="123"/>
      <c r="D4" s="123"/>
      <c r="E4" s="123"/>
      <c r="F4" s="123"/>
    </row>
    <row r="5" spans="1:6" x14ac:dyDescent="0.2">
      <c r="E5" s="72"/>
      <c r="F5" s="55" t="s">
        <v>35</v>
      </c>
    </row>
    <row r="6" spans="1:6" x14ac:dyDescent="0.2">
      <c r="A6" s="56"/>
      <c r="B6" s="56"/>
      <c r="E6" s="57"/>
      <c r="F6" s="55" t="s">
        <v>36</v>
      </c>
    </row>
    <row r="7" spans="1:6" x14ac:dyDescent="0.2">
      <c r="A7" s="56"/>
      <c r="B7" s="56"/>
      <c r="C7" s="56"/>
      <c r="D7" s="56"/>
      <c r="E7" s="56"/>
      <c r="F7" s="56"/>
    </row>
    <row r="8" spans="1:6" x14ac:dyDescent="0.2">
      <c r="A8" s="58"/>
      <c r="B8" s="59"/>
      <c r="C8" s="124" t="s">
        <v>37</v>
      </c>
      <c r="D8" s="124"/>
      <c r="E8" s="124"/>
      <c r="F8" s="124"/>
    </row>
    <row r="9" spans="1:6" x14ac:dyDescent="0.2">
      <c r="A9" s="56"/>
      <c r="B9" s="55"/>
      <c r="C9" s="60" t="s">
        <v>38</v>
      </c>
      <c r="D9" s="60" t="s">
        <v>39</v>
      </c>
      <c r="E9" s="60" t="s">
        <v>40</v>
      </c>
      <c r="F9" s="60" t="s">
        <v>41</v>
      </c>
    </row>
    <row r="10" spans="1:6" x14ac:dyDescent="0.2">
      <c r="A10" s="61"/>
      <c r="B10" s="55"/>
      <c r="C10" s="55"/>
      <c r="D10" s="55"/>
      <c r="E10" s="55"/>
      <c r="F10" s="55"/>
    </row>
    <row r="11" spans="1:6" x14ac:dyDescent="0.2">
      <c r="A11" s="58"/>
      <c r="B11" s="59"/>
      <c r="C11" s="125" t="s">
        <v>42</v>
      </c>
      <c r="D11" s="125"/>
      <c r="E11" s="125"/>
      <c r="F11" s="125"/>
    </row>
    <row r="12" spans="1:6" x14ac:dyDescent="0.2">
      <c r="A12" s="62" t="s">
        <v>88</v>
      </c>
      <c r="B12" s="59"/>
    </row>
    <row r="13" spans="1:6" x14ac:dyDescent="0.2">
      <c r="A13" s="58" t="s">
        <v>89</v>
      </c>
      <c r="B13" s="58" t="s">
        <v>58</v>
      </c>
      <c r="C13" s="54"/>
      <c r="D13" s="54"/>
      <c r="E13" s="54"/>
      <c r="F13" s="54"/>
    </row>
    <row r="14" spans="1:6" x14ac:dyDescent="0.2">
      <c r="A14" s="63" t="s">
        <v>46</v>
      </c>
      <c r="B14" s="58" t="s">
        <v>58</v>
      </c>
      <c r="C14" s="54"/>
      <c r="D14" s="54"/>
      <c r="E14" s="54"/>
      <c r="F14" s="54"/>
    </row>
    <row r="15" spans="1:6" ht="25.5" x14ac:dyDescent="0.2">
      <c r="A15" s="63" t="s">
        <v>90</v>
      </c>
      <c r="B15" s="58" t="s">
        <v>58</v>
      </c>
      <c r="C15" s="54"/>
      <c r="D15" s="54"/>
      <c r="E15" s="54"/>
      <c r="F15" s="54"/>
    </row>
    <row r="16" spans="1:6" x14ac:dyDescent="0.2">
      <c r="A16" s="63" t="s">
        <v>91</v>
      </c>
      <c r="B16" s="58" t="s">
        <v>58</v>
      </c>
      <c r="C16" s="64"/>
      <c r="D16" s="64"/>
      <c r="E16" s="64"/>
      <c r="F16" s="64"/>
    </row>
    <row r="17" spans="1:6" x14ac:dyDescent="0.2">
      <c r="A17" s="63" t="s">
        <v>92</v>
      </c>
      <c r="B17" s="58" t="s">
        <v>58</v>
      </c>
      <c r="C17" s="64"/>
      <c r="D17" s="64"/>
      <c r="E17" s="64"/>
      <c r="F17" s="64"/>
    </row>
    <row r="18" spans="1:6" ht="13.5" thickBot="1" x14ac:dyDescent="0.25">
      <c r="A18" s="65" t="s">
        <v>93</v>
      </c>
      <c r="B18" s="65" t="s">
        <v>58</v>
      </c>
      <c r="C18" s="66">
        <f>SUM(C13:C17)</f>
        <v>0</v>
      </c>
      <c r="D18" s="66">
        <f>SUM(D13:D17)</f>
        <v>0</v>
      </c>
      <c r="E18" s="66">
        <f>SUM(E13:E17)</f>
        <v>0</v>
      </c>
      <c r="F18" s="66">
        <f>SUM(F13:F17)</f>
        <v>0</v>
      </c>
    </row>
    <row r="19" spans="1:6" ht="13.5" thickTop="1" x14ac:dyDescent="0.2"/>
    <row r="20" spans="1:6" x14ac:dyDescent="0.2">
      <c r="A20" s="62" t="s">
        <v>51</v>
      </c>
    </row>
    <row r="21" spans="1:6" x14ac:dyDescent="0.2">
      <c r="A21" s="2" t="s">
        <v>94</v>
      </c>
      <c r="C21" s="57">
        <f>C18</f>
        <v>0</v>
      </c>
      <c r="D21" s="57">
        <f>D18</f>
        <v>0</v>
      </c>
      <c r="E21" s="57">
        <f>E18</f>
        <v>0</v>
      </c>
      <c r="F21" s="57">
        <f>F18</f>
        <v>0</v>
      </c>
    </row>
    <row r="22" spans="1:6" x14ac:dyDescent="0.2">
      <c r="A22" s="2" t="s">
        <v>52</v>
      </c>
      <c r="C22" s="54"/>
      <c r="D22" s="54"/>
      <c r="E22" s="54"/>
      <c r="F22" s="54"/>
    </row>
    <row r="23" spans="1:6" x14ac:dyDescent="0.2">
      <c r="A23" s="2" t="s">
        <v>53</v>
      </c>
      <c r="C23" s="54"/>
      <c r="D23" s="54"/>
      <c r="E23" s="54"/>
      <c r="F23" s="54"/>
    </row>
    <row r="24" spans="1:6" x14ac:dyDescent="0.2">
      <c r="A24" s="2" t="s">
        <v>54</v>
      </c>
      <c r="C24" s="64"/>
      <c r="D24" s="64"/>
      <c r="E24" s="64"/>
      <c r="F24" s="64"/>
    </row>
    <row r="25" spans="1:6" ht="13.5" thickBot="1" x14ac:dyDescent="0.25">
      <c r="A25" s="69" t="s">
        <v>55</v>
      </c>
      <c r="B25" s="69"/>
      <c r="C25" s="66">
        <f>C21-C22-C23-C24</f>
        <v>0</v>
      </c>
      <c r="D25" s="66">
        <f>D21-D22-D23-D24</f>
        <v>0</v>
      </c>
      <c r="E25" s="66">
        <f>E21-E22-E23-E24</f>
        <v>0</v>
      </c>
      <c r="F25" s="66">
        <f>F21-F22-F23-F24</f>
        <v>0</v>
      </c>
    </row>
    <row r="26" spans="1:6" ht="13.5" thickTop="1" x14ac:dyDescent="0.2"/>
  </sheetData>
  <mergeCells count="4">
    <mergeCell ref="A1:B1"/>
    <mergeCell ref="A3:F4"/>
    <mergeCell ref="C8:F8"/>
    <mergeCell ref="C11:F11"/>
  </mergeCell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2228-6FDF-4A7F-8DA9-1E8474D8EE1C}">
  <dimension ref="A1:F31"/>
  <sheetViews>
    <sheetView workbookViewId="0">
      <selection sqref="A1:B1"/>
    </sheetView>
  </sheetViews>
  <sheetFormatPr defaultColWidth="9.42578125" defaultRowHeight="14.25" x14ac:dyDescent="0.2"/>
  <cols>
    <col min="1" max="1" width="43.28515625" style="1" customWidth="1"/>
    <col min="2" max="2" width="26.42578125" style="1" customWidth="1"/>
    <col min="3" max="3" width="9.42578125" style="1" customWidth="1"/>
    <col min="4" max="16384" width="9.42578125" style="1"/>
  </cols>
  <sheetData>
    <row r="1" spans="1:6" ht="18" x14ac:dyDescent="0.25">
      <c r="A1" s="122" t="s">
        <v>95</v>
      </c>
      <c r="B1" s="122"/>
      <c r="C1" s="78"/>
      <c r="D1" s="78"/>
      <c r="E1" s="78"/>
      <c r="F1" s="78"/>
    </row>
    <row r="3" spans="1:6" x14ac:dyDescent="0.2">
      <c r="A3" s="127" t="s">
        <v>96</v>
      </c>
      <c r="B3" s="127"/>
      <c r="C3" s="127"/>
      <c r="D3" s="127"/>
      <c r="E3" s="127"/>
      <c r="F3" s="127"/>
    </row>
    <row r="4" spans="1:6" x14ac:dyDescent="0.2">
      <c r="A4" s="127"/>
      <c r="B4" s="127"/>
      <c r="C4" s="127"/>
      <c r="D4" s="127"/>
      <c r="E4" s="127"/>
      <c r="F4" s="127"/>
    </row>
    <row r="5" spans="1:6" x14ac:dyDescent="0.2">
      <c r="E5" s="54"/>
      <c r="F5" s="55" t="s">
        <v>35</v>
      </c>
    </row>
    <row r="6" spans="1:6" x14ac:dyDescent="0.2">
      <c r="A6" s="56"/>
      <c r="B6" s="56"/>
      <c r="E6" s="57"/>
      <c r="F6" s="55" t="s">
        <v>36</v>
      </c>
    </row>
    <row r="7" spans="1:6" x14ac:dyDescent="0.2">
      <c r="A7" s="56"/>
      <c r="B7" s="56"/>
      <c r="C7" s="56"/>
      <c r="D7" s="56"/>
      <c r="E7" s="56"/>
      <c r="F7" s="56"/>
    </row>
    <row r="8" spans="1:6" x14ac:dyDescent="0.2">
      <c r="A8" s="58"/>
      <c r="B8" s="59"/>
      <c r="C8" s="124" t="s">
        <v>37</v>
      </c>
      <c r="D8" s="124"/>
      <c r="E8" s="124"/>
      <c r="F8" s="124"/>
    </row>
    <row r="9" spans="1:6" x14ac:dyDescent="0.2">
      <c r="A9" s="62" t="s">
        <v>97</v>
      </c>
      <c r="B9" s="55"/>
      <c r="C9" s="60" t="s">
        <v>38</v>
      </c>
      <c r="D9" s="60" t="s">
        <v>39</v>
      </c>
      <c r="E9" s="60" t="s">
        <v>40</v>
      </c>
      <c r="F9" s="60" t="s">
        <v>41</v>
      </c>
    </row>
    <row r="10" spans="1:6" x14ac:dyDescent="0.2">
      <c r="A10" s="61"/>
      <c r="B10" s="55"/>
      <c r="C10" s="55"/>
      <c r="D10" s="55"/>
      <c r="E10" s="55"/>
      <c r="F10" s="55"/>
    </row>
    <row r="11" spans="1:6" x14ac:dyDescent="0.2">
      <c r="A11" s="58"/>
      <c r="B11" s="59"/>
      <c r="C11" s="125" t="s">
        <v>42</v>
      </c>
      <c r="D11" s="125"/>
      <c r="E11" s="125"/>
      <c r="F11" s="125"/>
    </row>
    <row r="12" spans="1:6" x14ac:dyDescent="0.2">
      <c r="A12" s="61" t="s">
        <v>88</v>
      </c>
      <c r="B12" s="59"/>
    </row>
    <row r="13" spans="1:6" x14ac:dyDescent="0.2">
      <c r="A13" s="58" t="s">
        <v>98</v>
      </c>
      <c r="B13" s="58" t="s">
        <v>58</v>
      </c>
      <c r="C13" s="54"/>
      <c r="D13" s="54"/>
      <c r="E13" s="54"/>
      <c r="F13" s="54"/>
    </row>
    <row r="14" spans="1:6" x14ac:dyDescent="0.2">
      <c r="A14" s="63" t="s">
        <v>46</v>
      </c>
      <c r="B14" s="58" t="s">
        <v>58</v>
      </c>
      <c r="C14" s="54"/>
      <c r="D14" s="54"/>
      <c r="E14" s="54"/>
      <c r="F14" s="54"/>
    </row>
    <row r="15" spans="1:6" x14ac:dyDescent="0.2">
      <c r="A15" s="56" t="s">
        <v>99</v>
      </c>
      <c r="B15" s="58" t="s">
        <v>58</v>
      </c>
      <c r="C15" s="79"/>
      <c r="D15" s="79"/>
      <c r="E15" s="79"/>
      <c r="F15" s="79"/>
    </row>
    <row r="16" spans="1:6" x14ac:dyDescent="0.2">
      <c r="A16" s="63" t="s">
        <v>100</v>
      </c>
      <c r="B16" s="58" t="s">
        <v>58</v>
      </c>
      <c r="C16" s="54"/>
      <c r="D16" s="54"/>
      <c r="E16" s="54"/>
      <c r="F16" s="54"/>
    </row>
    <row r="17" spans="1:6" x14ac:dyDescent="0.2">
      <c r="A17" s="63" t="s">
        <v>101</v>
      </c>
      <c r="B17" s="58" t="s">
        <v>58</v>
      </c>
      <c r="C17" s="54"/>
      <c r="D17" s="54"/>
      <c r="E17" s="54"/>
      <c r="F17" s="54"/>
    </row>
    <row r="18" spans="1:6" ht="25.5" x14ac:dyDescent="0.2">
      <c r="A18" s="63" t="s">
        <v>90</v>
      </c>
      <c r="B18" s="58" t="s">
        <v>58</v>
      </c>
      <c r="C18" s="54"/>
      <c r="D18" s="54"/>
      <c r="E18" s="54"/>
      <c r="F18" s="54"/>
    </row>
    <row r="19" spans="1:6" x14ac:dyDescent="0.2">
      <c r="A19" s="56" t="s">
        <v>102</v>
      </c>
      <c r="B19" s="58" t="s">
        <v>58</v>
      </c>
      <c r="C19" s="80"/>
      <c r="D19" s="80"/>
      <c r="E19" s="80"/>
      <c r="F19" s="80"/>
    </row>
    <row r="20" spans="1:6" x14ac:dyDescent="0.2">
      <c r="A20" s="63" t="s">
        <v>91</v>
      </c>
      <c r="B20" s="58" t="s">
        <v>58</v>
      </c>
      <c r="C20" s="64"/>
      <c r="D20" s="64"/>
      <c r="E20" s="64"/>
      <c r="F20" s="64"/>
    </row>
    <row r="21" spans="1:6" x14ac:dyDescent="0.2">
      <c r="A21" s="56" t="s">
        <v>103</v>
      </c>
      <c r="B21" s="58" t="s">
        <v>58</v>
      </c>
      <c r="C21" s="80"/>
      <c r="D21" s="80"/>
      <c r="E21" s="80"/>
      <c r="F21" s="80"/>
    </row>
    <row r="22" spans="1:6" x14ac:dyDescent="0.2">
      <c r="A22" s="63" t="s">
        <v>92</v>
      </c>
      <c r="B22" s="58" t="s">
        <v>58</v>
      </c>
      <c r="C22" s="64"/>
      <c r="D22" s="64"/>
      <c r="E22" s="64"/>
      <c r="F22" s="64"/>
    </row>
    <row r="23" spans="1:6" ht="15" thickBot="1" x14ac:dyDescent="0.25">
      <c r="A23" s="65" t="s">
        <v>93</v>
      </c>
      <c r="B23" s="65" t="s">
        <v>58</v>
      </c>
      <c r="C23" s="66">
        <f>SUM(C13:C22)</f>
        <v>0</v>
      </c>
      <c r="D23" s="66">
        <f>SUM(D13:D22)</f>
        <v>0</v>
      </c>
      <c r="E23" s="66">
        <f>SUM(E13:E22)</f>
        <v>0</v>
      </c>
      <c r="F23" s="66">
        <f>SUM(F13:F22)</f>
        <v>0</v>
      </c>
    </row>
    <row r="24" spans="1:6" ht="15" thickTop="1" x14ac:dyDescent="0.2"/>
    <row r="25" spans="1:6" x14ac:dyDescent="0.2">
      <c r="A25" s="81" t="s">
        <v>51</v>
      </c>
    </row>
    <row r="26" spans="1:6" x14ac:dyDescent="0.2">
      <c r="A26" s="1" t="s">
        <v>93</v>
      </c>
      <c r="C26" s="68">
        <f>C23</f>
        <v>0</v>
      </c>
      <c r="D26" s="68">
        <f>D23</f>
        <v>0</v>
      </c>
      <c r="E26" s="68">
        <f>E23</f>
        <v>0</v>
      </c>
      <c r="F26" s="68">
        <f>F23</f>
        <v>0</v>
      </c>
    </row>
    <row r="27" spans="1:6" x14ac:dyDescent="0.2">
      <c r="A27" s="1" t="s">
        <v>52</v>
      </c>
      <c r="C27" s="54"/>
      <c r="D27" s="54"/>
      <c r="E27" s="54"/>
      <c r="F27" s="54"/>
    </row>
    <row r="28" spans="1:6" x14ac:dyDescent="0.2">
      <c r="A28" s="1" t="s">
        <v>53</v>
      </c>
      <c r="C28" s="54"/>
      <c r="D28" s="54"/>
      <c r="E28" s="54"/>
      <c r="F28" s="54"/>
    </row>
    <row r="29" spans="1:6" x14ac:dyDescent="0.2">
      <c r="A29" s="1" t="s">
        <v>54</v>
      </c>
      <c r="C29" s="64"/>
      <c r="D29" s="64"/>
      <c r="E29" s="64"/>
      <c r="F29" s="64"/>
    </row>
    <row r="30" spans="1:6" ht="15" thickBot="1" x14ac:dyDescent="0.25">
      <c r="A30" s="82" t="s">
        <v>55</v>
      </c>
      <c r="B30" s="82"/>
      <c r="C30" s="66">
        <f>C26-C27-C28-C29</f>
        <v>0</v>
      </c>
      <c r="D30" s="66">
        <f>D26-D27-D28-D29</f>
        <v>0</v>
      </c>
      <c r="E30" s="66">
        <f>E26-E27-E28-E29</f>
        <v>0</v>
      </c>
      <c r="F30" s="66">
        <f>F26-F27-F28-F29</f>
        <v>0</v>
      </c>
    </row>
    <row r="31" spans="1:6" ht="15" thickTop="1" x14ac:dyDescent="0.2"/>
  </sheetData>
  <mergeCells count="4">
    <mergeCell ref="A1:B1"/>
    <mergeCell ref="A3:F4"/>
    <mergeCell ref="C8:F8"/>
    <mergeCell ref="C11:F1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A311-082B-44A6-9064-9C37DB129DD7}">
  <dimension ref="A1:G19"/>
  <sheetViews>
    <sheetView workbookViewId="0">
      <selection sqref="A1:B1"/>
    </sheetView>
  </sheetViews>
  <sheetFormatPr defaultColWidth="9.42578125" defaultRowHeight="14.25" x14ac:dyDescent="0.2"/>
  <cols>
    <col min="1" max="1" width="43.28515625" style="1" customWidth="1"/>
    <col min="2" max="2" width="26.42578125" style="1" customWidth="1"/>
    <col min="3" max="6" width="9.42578125" style="1" customWidth="1"/>
    <col min="7" max="7" width="16.42578125" style="1" customWidth="1"/>
    <col min="8" max="8" width="9.42578125" style="1" customWidth="1"/>
    <col min="9" max="16384" width="9.42578125" style="1"/>
  </cols>
  <sheetData>
    <row r="1" spans="1:7" ht="18" x14ac:dyDescent="0.25">
      <c r="A1" s="122" t="s">
        <v>104</v>
      </c>
      <c r="B1" s="122"/>
      <c r="C1" s="78"/>
      <c r="D1" s="78"/>
      <c r="E1" s="78"/>
      <c r="F1" s="78"/>
    </row>
    <row r="2" spans="1:7" x14ac:dyDescent="0.2">
      <c r="A2" s="7"/>
      <c r="B2" s="7"/>
      <c r="C2" s="7"/>
      <c r="D2" s="7"/>
      <c r="E2" s="7"/>
      <c r="F2" s="7"/>
    </row>
    <row r="3" spans="1:7" x14ac:dyDescent="0.2">
      <c r="A3" s="128" t="s">
        <v>105</v>
      </c>
      <c r="B3" s="128"/>
      <c r="C3" s="128"/>
      <c r="D3" s="128"/>
      <c r="E3" s="128"/>
      <c r="F3" s="128"/>
    </row>
    <row r="4" spans="1:7" ht="30.75" customHeight="1" x14ac:dyDescent="0.2">
      <c r="A4" s="128"/>
      <c r="B4" s="128"/>
      <c r="C4" s="128"/>
      <c r="D4" s="128"/>
      <c r="E4" s="128"/>
      <c r="F4" s="128"/>
    </row>
    <row r="6" spans="1:7" x14ac:dyDescent="0.2">
      <c r="A6" s="61"/>
      <c r="B6" s="56"/>
      <c r="C6" s="54"/>
      <c r="D6" s="55" t="s">
        <v>35</v>
      </c>
      <c r="E6" s="57"/>
      <c r="F6" s="55" t="s">
        <v>36</v>
      </c>
    </row>
    <row r="7" spans="1:7" x14ac:dyDescent="0.2">
      <c r="A7" s="61"/>
      <c r="B7" s="56"/>
      <c r="C7" s="56"/>
      <c r="D7" s="56"/>
      <c r="E7" s="56"/>
      <c r="F7" s="56"/>
    </row>
    <row r="8" spans="1:7" x14ac:dyDescent="0.2">
      <c r="A8" s="62" t="s">
        <v>106</v>
      </c>
      <c r="B8" s="83"/>
      <c r="C8" s="84" t="s">
        <v>107</v>
      </c>
      <c r="D8" s="84" t="s">
        <v>107</v>
      </c>
      <c r="E8" s="84" t="s">
        <v>108</v>
      </c>
      <c r="F8" s="84" t="s">
        <v>108</v>
      </c>
      <c r="G8" s="1" t="s">
        <v>109</v>
      </c>
    </row>
    <row r="9" spans="1:7" x14ac:dyDescent="0.2">
      <c r="A9" s="62" t="s">
        <v>110</v>
      </c>
      <c r="B9" s="85"/>
      <c r="C9" s="84" t="s">
        <v>38</v>
      </c>
      <c r="D9" s="84" t="s">
        <v>39</v>
      </c>
      <c r="E9" s="84" t="s">
        <v>40</v>
      </c>
      <c r="F9" s="84" t="s">
        <v>41</v>
      </c>
    </row>
    <row r="10" spans="1:7" x14ac:dyDescent="0.2">
      <c r="A10" s="61"/>
      <c r="B10" s="55"/>
      <c r="C10" s="55"/>
      <c r="D10" s="55"/>
      <c r="E10" s="55"/>
      <c r="F10" s="55"/>
    </row>
    <row r="11" spans="1:7" x14ac:dyDescent="0.2">
      <c r="A11" s="56" t="s">
        <v>111</v>
      </c>
      <c r="B11" s="59"/>
    </row>
    <row r="12" spans="1:7" ht="25.5" x14ac:dyDescent="0.2">
      <c r="A12" s="63" t="s">
        <v>112</v>
      </c>
      <c r="B12" s="58" t="s">
        <v>58</v>
      </c>
      <c r="C12" s="54"/>
      <c r="D12" s="54"/>
      <c r="E12" s="54"/>
      <c r="F12" s="54"/>
    </row>
    <row r="13" spans="1:7" ht="25.5" x14ac:dyDescent="0.2">
      <c r="A13" s="63" t="s">
        <v>113</v>
      </c>
      <c r="B13" s="58" t="s">
        <v>58</v>
      </c>
      <c r="C13" s="54"/>
      <c r="D13" s="54"/>
      <c r="E13" s="54"/>
      <c r="F13" s="54"/>
    </row>
    <row r="14" spans="1:7" x14ac:dyDescent="0.2">
      <c r="A14" s="56" t="s">
        <v>114</v>
      </c>
      <c r="B14" s="58" t="s">
        <v>58</v>
      </c>
      <c r="C14" s="57">
        <f>C12-C13</f>
        <v>0</v>
      </c>
      <c r="D14" s="57">
        <f>D12-D13</f>
        <v>0</v>
      </c>
      <c r="E14" s="57">
        <f>E12-E13</f>
        <v>0</v>
      </c>
      <c r="F14" s="57">
        <f>F12-F13</f>
        <v>0</v>
      </c>
    </row>
    <row r="15" spans="1:7" x14ac:dyDescent="0.2">
      <c r="A15" s="63" t="s">
        <v>115</v>
      </c>
      <c r="B15" s="58" t="s">
        <v>58</v>
      </c>
      <c r="C15" s="54"/>
      <c r="D15" s="54"/>
      <c r="E15" s="54"/>
      <c r="F15" s="54"/>
    </row>
    <row r="16" spans="1:7" ht="15" thickBot="1" x14ac:dyDescent="0.25">
      <c r="A16" s="86" t="s">
        <v>116</v>
      </c>
      <c r="B16" s="65" t="s">
        <v>83</v>
      </c>
      <c r="C16" s="66" t="str">
        <f>IF(C12="","",C14/C15)</f>
        <v/>
      </c>
      <c r="D16" s="66" t="str">
        <f>IF(D12="","",D14/D15)</f>
        <v/>
      </c>
      <c r="E16" s="66" t="str">
        <f>IF(E12="","",E14/E15)</f>
        <v/>
      </c>
      <c r="F16" s="66" t="str">
        <f>IF(F12="","",F14/F15)</f>
        <v/>
      </c>
    </row>
    <row r="17" spans="1:6" ht="15" thickTop="1" x14ac:dyDescent="0.2"/>
    <row r="18" spans="1:6" ht="39" thickBot="1" x14ac:dyDescent="0.25">
      <c r="A18" s="86" t="s">
        <v>117</v>
      </c>
      <c r="B18" s="65" t="s">
        <v>83</v>
      </c>
      <c r="C18" s="54"/>
      <c r="D18" s="54"/>
      <c r="E18" s="54"/>
      <c r="F18" s="54"/>
    </row>
    <row r="19" spans="1:6" ht="15" thickTop="1" x14ac:dyDescent="0.2"/>
  </sheetData>
  <mergeCells count="2">
    <mergeCell ref="A1:B1"/>
    <mergeCell ref="A3:F4"/>
  </mergeCells>
  <pageMargins left="0.70000000000000007" right="0.70000000000000007" top="0.75" bottom="0.75" header="0.30000000000000004" footer="0.30000000000000004"/>
  <pageSetup paperSize="0" fitToWidth="0" fitToHeight="0" orientation="portrait" horizontalDpi="0" verticalDpi="0" copie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TaxCatchAll xmlns="e30f7a5d-8fa8-41c9-ac7a-9b097ed4b6af"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703198-09F4-48C9-866E-CF3D2FC1BE15}"/>
</file>

<file path=customXml/itemProps2.xml><?xml version="1.0" encoding="utf-8"?>
<ds:datastoreItem xmlns:ds="http://schemas.openxmlformats.org/officeDocument/2006/customXml" ds:itemID="{86A909CF-6FF7-442E-8349-A5CB109FA539}">
  <ds:schemaRefs>
    <ds:schemaRef ds:uri="http://schemas.microsoft.com/office/2006/metadata/properties"/>
    <ds:schemaRef ds:uri="http://schemas.microsoft.com/office/infopath/2007/PartnerControls"/>
    <ds:schemaRef ds:uri="99a61516-7467-430f-b592-0b54763d2015"/>
    <ds:schemaRef ds:uri="2d1bf25e-48db-4f65-ae68-8291fb17cf7d"/>
  </ds:schemaRefs>
</ds:datastoreItem>
</file>

<file path=customXml/itemProps3.xml><?xml version="1.0" encoding="utf-8"?>
<ds:datastoreItem xmlns:ds="http://schemas.openxmlformats.org/officeDocument/2006/customXml" ds:itemID="{7C59C93F-D7D7-4365-9F09-2B74BB1715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1_Production</vt:lpstr>
      <vt:lpstr>2_UK_Market</vt:lpstr>
      <vt:lpstr>UK Market Combined.  </vt:lpstr>
      <vt:lpstr>3_Normal_Value</vt:lpstr>
      <vt:lpstr>4_Constructed_normal_value</vt:lpstr>
      <vt:lpstr>5_Export_Price</vt:lpstr>
      <vt:lpstr>6_Constructed_Export_Price</vt:lpstr>
      <vt:lpstr>7_Dumping_Margin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lastPrinted>2025-03-11T11:57:33Z</cp:lastPrinted>
  <dcterms:created xsi:type="dcterms:W3CDTF">2023-09-15T10:48:06Z</dcterms:created>
  <dcterms:modified xsi:type="dcterms:W3CDTF">2025-11-03T14:41:06Z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ies>
</file>