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bionstone.sharepoint.com/sites/Directors/Shared Documents/Trade Remedies Authority/TRA - September Draft/"/>
    </mc:Choice>
  </mc:AlternateContent>
  <xr:revisionPtr revIDLastSave="9" documentId="8_{D1290D81-5D4C-4B1F-B17F-2696F0EBF127}" xr6:coauthVersionLast="47" xr6:coauthVersionMax="47" xr10:uidLastSave="{572F1FD0-87F8-4010-9EA3-89A50BEB8375}"/>
  <bookViews>
    <workbookView xWindow="-120" yWindow="-120" windowWidth="29040" windowHeight="17520" xr2:uid="{ED9AB4C9-1CDD-4A8C-AD14-FFB6F4EB9A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I21" i="1" s="1"/>
  <c r="I40" i="1"/>
  <c r="I41" i="1" s="1"/>
  <c r="I35" i="1"/>
  <c r="I36" i="1" s="1"/>
  <c r="I15" i="1"/>
  <c r="I16" i="1" s="1"/>
  <c r="I10" i="1"/>
  <c r="I11" i="1" s="1"/>
  <c r="I5" i="1"/>
  <c r="I6" i="1" s="1"/>
  <c r="I30" i="1"/>
  <c r="I31" i="1" s="1"/>
  <c r="I25" i="1"/>
  <c r="I26" i="1" s="1"/>
  <c r="F5" i="1"/>
  <c r="F6" i="1" s="1"/>
  <c r="F7" i="1" s="1"/>
  <c r="L4" i="1" s="1"/>
  <c r="F50" i="1"/>
  <c r="F51" i="1" s="1"/>
  <c r="F52" i="1" s="1"/>
  <c r="L13" i="1" s="1"/>
  <c r="F45" i="1"/>
  <c r="F46" i="1" s="1"/>
  <c r="F47" i="1" s="1"/>
  <c r="L12" i="1" s="1"/>
  <c r="F40" i="1"/>
  <c r="F41" i="1" s="1"/>
  <c r="F42" i="1" s="1"/>
  <c r="L11" i="1" s="1"/>
  <c r="F35" i="1"/>
  <c r="F36" i="1" s="1"/>
  <c r="F37" i="1" s="1"/>
  <c r="L10" i="1" s="1"/>
  <c r="F30" i="1"/>
  <c r="F31" i="1" s="1"/>
  <c r="F32" i="1" s="1"/>
  <c r="L9" i="1" s="1"/>
  <c r="F25" i="1"/>
  <c r="F26" i="1" s="1"/>
  <c r="F20" i="1"/>
  <c r="F21" i="1" s="1"/>
  <c r="F22" i="1" s="1"/>
  <c r="L7" i="1" s="1"/>
  <c r="F15" i="1"/>
  <c r="F16" i="1" s="1"/>
  <c r="F10" i="1"/>
  <c r="F11" i="1" s="1"/>
  <c r="F27" i="1" l="1"/>
  <c r="L8" i="1" s="1"/>
  <c r="I37" i="1"/>
  <c r="L20" i="1" s="1"/>
  <c r="I42" i="1"/>
  <c r="L21" i="1" s="1"/>
  <c r="I32" i="1"/>
  <c r="L19" i="1" s="1"/>
  <c r="I27" i="1"/>
  <c r="L18" i="1" s="1"/>
  <c r="I22" i="1"/>
  <c r="L17" i="1" s="1"/>
  <c r="I7" i="1"/>
  <c r="L14" i="1" s="1"/>
  <c r="I17" i="1"/>
  <c r="L16" i="1" s="1"/>
  <c r="I12" i="1"/>
  <c r="L15" i="1" s="1"/>
  <c r="F17" i="1"/>
  <c r="L6" i="1" s="1"/>
  <c r="F12" i="1"/>
  <c r="L5" i="1" s="1"/>
</calcChain>
</file>

<file path=xl/sharedStrings.xml><?xml version="1.0" encoding="utf-8"?>
<sst xmlns="http://schemas.openxmlformats.org/spreadsheetml/2006/main" count="79" uniqueCount="28">
  <si>
    <t>£</t>
  </si>
  <si>
    <t>kg</t>
  </si>
  <si>
    <t>Tonnes</t>
  </si>
  <si>
    <t>m3</t>
  </si>
  <si>
    <t>Price / m3</t>
  </si>
  <si>
    <t>2023 Portugal</t>
  </si>
  <si>
    <t>2022 Portugal</t>
  </si>
  <si>
    <t>2021 Portugal</t>
  </si>
  <si>
    <t>2020 Portugal</t>
  </si>
  <si>
    <t>2019 Portugal</t>
  </si>
  <si>
    <t>2018 Portugal</t>
  </si>
  <si>
    <t>2017 Portugal</t>
  </si>
  <si>
    <t>2016 Portugal</t>
  </si>
  <si>
    <t>2015 Portugal</t>
  </si>
  <si>
    <t>Average Portugal m3 Price</t>
  </si>
  <si>
    <t>Year</t>
  </si>
  <si>
    <t>2024 Portugal</t>
  </si>
  <si>
    <t>Price</t>
  </si>
  <si>
    <t>2014 Portugal</t>
  </si>
  <si>
    <t>2013 Portugal</t>
  </si>
  <si>
    <t>2012 Portugal</t>
  </si>
  <si>
    <t>2011 Portugal</t>
  </si>
  <si>
    <t>2010 Portugal</t>
  </si>
  <si>
    <t>2009 Portugal</t>
  </si>
  <si>
    <t>2008 Portugal</t>
  </si>
  <si>
    <t>2007 Portugal</t>
  </si>
  <si>
    <t>Portugal</t>
  </si>
  <si>
    <t>Figures from HMRC Portugal Import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</si>
</sst>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&quot;£&quot;* #,##0_-;\-&quot;£&quot;* #,##0_-;_-&quot;£&quot;* &quot;-&quot;??_-;_-@_-"/>
    <numFmt numFmtId="165" formatCode="_-* #,##0_-;\-* #,##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2" applyNumberFormat="1" applyFont="1"/>
    <xf numFmtId="165" fontId="0" fillId="0" borderId="0" xfId="1" applyNumberFormat="1" applyFont="1"/>
    <xf numFmtId="43" fontId="0" fillId="0" borderId="0" xfId="0" applyNumberFormat="1"/>
    <xf numFmtId="164" fontId="0" fillId="0" borderId="0" xfId="0" applyNumberFormat="1"/>
    <xf numFmtId="0" fontId="2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576233468741712E-2"/>
          <c:y val="0.11355531410847811"/>
          <c:w val="0.88300744564605771"/>
          <c:h val="0.81566544210087566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Sheet1!$L$2:$L$3</c:f>
              <c:strCache>
                <c:ptCount val="2"/>
                <c:pt idx="0">
                  <c:v>Average Portugal m3 Price</c:v>
                </c:pt>
                <c:pt idx="1">
                  <c:v>Price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Sheet1!$K$4:$K$21</c:f>
              <c:numCache>
                <c:formatCode>General</c:formatCode>
                <c:ptCount val="18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  <c:pt idx="15">
                  <c:v>2009</c:v>
                </c:pt>
                <c:pt idx="16">
                  <c:v>2008</c:v>
                </c:pt>
                <c:pt idx="17">
                  <c:v>2007</c:v>
                </c:pt>
              </c:numCache>
            </c:numRef>
          </c:xVal>
          <c:yVal>
            <c:numRef>
              <c:f>Sheet1!$L$4:$L$21</c:f>
              <c:numCache>
                <c:formatCode>_-"£"* #,##0_-;\-"£"* #,##0_-;_-"£"* "-"??_-;_-@_-</c:formatCode>
                <c:ptCount val="18"/>
                <c:pt idx="0">
                  <c:v>1045.6716840709219</c:v>
                </c:pt>
                <c:pt idx="1">
                  <c:v>1193.7116610629605</c:v>
                </c:pt>
                <c:pt idx="2">
                  <c:v>1103.5712343570551</c:v>
                </c:pt>
                <c:pt idx="3">
                  <c:v>1112.3167470976575</c:v>
                </c:pt>
                <c:pt idx="4">
                  <c:v>916.93110545829086</c:v>
                </c:pt>
                <c:pt idx="5">
                  <c:v>1108.1232972978714</c:v>
                </c:pt>
                <c:pt idx="6">
                  <c:v>561.2000347856507</c:v>
                </c:pt>
                <c:pt idx="7">
                  <c:v>701.30206183588518</c:v>
                </c:pt>
                <c:pt idx="8">
                  <c:v>591.9925744345469</c:v>
                </c:pt>
                <c:pt idx="9">
                  <c:v>582.50281677172802</c:v>
                </c:pt>
                <c:pt idx="10">
                  <c:v>432.02428302281766</c:v>
                </c:pt>
                <c:pt idx="11">
                  <c:v>587.08853493689821</c:v>
                </c:pt>
                <c:pt idx="12">
                  <c:v>917.63543371836056</c:v>
                </c:pt>
                <c:pt idx="13">
                  <c:v>843.70248689533582</c:v>
                </c:pt>
                <c:pt idx="14">
                  <c:v>844.08445868657725</c:v>
                </c:pt>
                <c:pt idx="15">
                  <c:v>2175.7682724252491</c:v>
                </c:pt>
                <c:pt idx="16">
                  <c:v>1453.9101719795956</c:v>
                </c:pt>
                <c:pt idx="17">
                  <c:v>897.10182914471739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A6A-40E4-8416-ED6E64F09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129823"/>
        <c:axId val="88118303"/>
      </c:scatterChart>
      <c:valAx>
        <c:axId val="88129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118303"/>
        <c:crosses val="autoZero"/>
        <c:crossBetween val="midCat"/>
      </c:valAx>
      <c:valAx>
        <c:axId val="88118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£&quot;* #,##0_-;\-&quot;£&quot;* #,##0_-;_-&quot;£&quot;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1298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523874</xdr:colOff>
      <xdr:row>4</xdr:row>
      <xdr:rowOff>85725</xdr:rowOff>
    </xdr:from>
    <xdr:to>
      <xdr:col>24</xdr:col>
      <xdr:colOff>95249</xdr:colOff>
      <xdr:row>26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7CA31D9-BF87-679B-0AB5-2E87273822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86B63-F66D-406F-A153-57FC3797607F}">
  <dimension ref="A1:L52"/>
  <sheetViews>
    <sheetView tabSelected="1" workbookViewId="0">
      <selection activeCell="M30" sqref="M30"/>
    </sheetView>
  </sheetViews>
  <sheetFormatPr defaultRowHeight="15" x14ac:dyDescent="0.25"/>
  <cols>
    <col min="1" max="1" width="12.85546875" bestFit="1" customWidth="1"/>
    <col min="2" max="2" width="15.28515625" bestFit="1" customWidth="1"/>
    <col min="3" max="3" width="14.28515625" bestFit="1" customWidth="1"/>
    <col min="5" max="5" width="9.7109375" bestFit="1" customWidth="1"/>
    <col min="6" max="6" width="10.5703125" bestFit="1" customWidth="1"/>
    <col min="9" max="9" width="12" bestFit="1" customWidth="1"/>
    <col min="10" max="10" width="12" customWidth="1"/>
  </cols>
  <sheetData>
    <row r="1" spans="1:12" x14ac:dyDescent="0.25">
      <c r="B1" t="s">
        <v>0</v>
      </c>
      <c r="C1" t="s">
        <v>1</v>
      </c>
    </row>
    <row r="2" spans="1:12" x14ac:dyDescent="0.25">
      <c r="A2" t="s">
        <v>26</v>
      </c>
      <c r="B2" s="1"/>
      <c r="C2" s="2"/>
      <c r="E2" s="5" t="s">
        <v>27</v>
      </c>
      <c r="K2" s="5" t="s">
        <v>14</v>
      </c>
    </row>
    <row r="3" spans="1:12" x14ac:dyDescent="0.25">
      <c r="A3">
        <v>2024</v>
      </c>
      <c r="B3" s="1">
        <v>17151552</v>
      </c>
      <c r="C3" s="2">
        <v>41006064</v>
      </c>
      <c r="F3" s="3"/>
      <c r="K3" t="s">
        <v>15</v>
      </c>
      <c r="L3" t="s">
        <v>17</v>
      </c>
    </row>
    <row r="4" spans="1:12" x14ac:dyDescent="0.25">
      <c r="A4">
        <v>2023</v>
      </c>
      <c r="B4" s="1">
        <v>19919954</v>
      </c>
      <c r="C4" s="2">
        <v>41718521</v>
      </c>
      <c r="E4" t="s">
        <v>16</v>
      </c>
      <c r="H4" t="s">
        <v>18</v>
      </c>
      <c r="K4">
        <v>2024</v>
      </c>
      <c r="L4" s="4">
        <f>F7</f>
        <v>1045.6716840709219</v>
      </c>
    </row>
    <row r="5" spans="1:12" x14ac:dyDescent="0.25">
      <c r="A5">
        <v>2022</v>
      </c>
      <c r="B5" s="1">
        <v>23118569</v>
      </c>
      <c r="C5" s="2">
        <v>52372172</v>
      </c>
      <c r="E5" t="s">
        <v>2</v>
      </c>
      <c r="F5" s="3">
        <f>C3/1000</f>
        <v>41006.063999999998</v>
      </c>
      <c r="H5" t="s">
        <v>2</v>
      </c>
      <c r="I5" s="3">
        <f>C13/1000</f>
        <v>7762.625</v>
      </c>
      <c r="J5" s="3"/>
      <c r="K5">
        <v>2023</v>
      </c>
      <c r="L5" s="4">
        <f>F12</f>
        <v>1193.7116610629605</v>
      </c>
    </row>
    <row r="6" spans="1:12" x14ac:dyDescent="0.25">
      <c r="A6">
        <v>2021</v>
      </c>
      <c r="B6" s="1">
        <v>6396676</v>
      </c>
      <c r="C6" s="2">
        <v>14376921</v>
      </c>
      <c r="E6" t="s">
        <v>3</v>
      </c>
      <c r="F6" s="3">
        <f>F5/2.5</f>
        <v>16402.425599999999</v>
      </c>
      <c r="H6" t="s">
        <v>3</v>
      </c>
      <c r="I6" s="3">
        <f>I5/2.5</f>
        <v>3105.05</v>
      </c>
      <c r="J6" s="3"/>
      <c r="K6">
        <v>2022</v>
      </c>
      <c r="L6" s="4">
        <f>F17</f>
        <v>1103.5712343570551</v>
      </c>
    </row>
    <row r="7" spans="1:12" x14ac:dyDescent="0.25">
      <c r="A7">
        <v>2020</v>
      </c>
      <c r="B7" s="1">
        <v>4736898</v>
      </c>
      <c r="C7" s="2">
        <v>12915087</v>
      </c>
      <c r="E7" t="s">
        <v>4</v>
      </c>
      <c r="F7" s="1">
        <f>B3/F6</f>
        <v>1045.6716840709219</v>
      </c>
      <c r="H7" t="s">
        <v>4</v>
      </c>
      <c r="I7" s="1">
        <f>B13/I6</f>
        <v>432.02428302281766</v>
      </c>
      <c r="J7" s="1"/>
      <c r="K7">
        <v>2021</v>
      </c>
      <c r="L7" s="4">
        <f>F22</f>
        <v>1112.3167470976575</v>
      </c>
    </row>
    <row r="8" spans="1:12" x14ac:dyDescent="0.25">
      <c r="A8">
        <v>2019</v>
      </c>
      <c r="B8" s="1">
        <v>9514086</v>
      </c>
      <c r="C8" s="2">
        <v>21464412</v>
      </c>
      <c r="K8">
        <v>2020</v>
      </c>
      <c r="L8" s="4">
        <f>F27</f>
        <v>916.93110545829086</v>
      </c>
    </row>
    <row r="9" spans="1:12" x14ac:dyDescent="0.25">
      <c r="A9">
        <v>2018</v>
      </c>
      <c r="B9" s="1">
        <v>3647369</v>
      </c>
      <c r="C9" s="2">
        <v>16248079</v>
      </c>
      <c r="E9" t="s">
        <v>5</v>
      </c>
      <c r="H9" t="s">
        <v>19</v>
      </c>
      <c r="K9">
        <v>2019</v>
      </c>
      <c r="L9" s="4">
        <f>F32</f>
        <v>1108.1232972978714</v>
      </c>
    </row>
    <row r="10" spans="1:12" x14ac:dyDescent="0.25">
      <c r="A10">
        <v>2017</v>
      </c>
      <c r="B10" s="1">
        <v>3054968</v>
      </c>
      <c r="C10" s="2">
        <v>10890343</v>
      </c>
      <c r="E10" t="s">
        <v>2</v>
      </c>
      <c r="F10" s="3">
        <f>C4/1000</f>
        <v>41718.521000000001</v>
      </c>
      <c r="H10" t="s">
        <v>2</v>
      </c>
      <c r="I10" s="3">
        <f>C14/1000</f>
        <v>11310.134</v>
      </c>
      <c r="J10" s="3"/>
      <c r="K10">
        <v>2018</v>
      </c>
      <c r="L10" s="4">
        <f>F37</f>
        <v>561.2000347856507</v>
      </c>
    </row>
    <row r="11" spans="1:12" x14ac:dyDescent="0.25">
      <c r="A11">
        <v>2016</v>
      </c>
      <c r="B11" s="1">
        <v>2316448</v>
      </c>
      <c r="C11" s="2">
        <v>9782420</v>
      </c>
      <c r="E11" t="s">
        <v>3</v>
      </c>
      <c r="F11" s="3">
        <f>F10/2.5</f>
        <v>16687.4084</v>
      </c>
      <c r="H11" t="s">
        <v>3</v>
      </c>
      <c r="I11" s="3">
        <f>I10/2.5</f>
        <v>4524.0536000000002</v>
      </c>
      <c r="J11" s="3"/>
      <c r="K11">
        <v>2017</v>
      </c>
      <c r="L11" s="4">
        <f>F42</f>
        <v>701.30206183588518</v>
      </c>
    </row>
    <row r="12" spans="1:12" x14ac:dyDescent="0.25">
      <c r="A12">
        <v>2015</v>
      </c>
      <c r="B12" s="1">
        <v>1963754</v>
      </c>
      <c r="C12" s="2">
        <v>8428088</v>
      </c>
      <c r="E12" t="s">
        <v>4</v>
      </c>
      <c r="F12" s="1">
        <f>B4/F11</f>
        <v>1193.7116610629605</v>
      </c>
      <c r="H12" t="s">
        <v>4</v>
      </c>
      <c r="I12" s="1">
        <f>B14/I11</f>
        <v>587.08853493689821</v>
      </c>
      <c r="J12" s="1"/>
      <c r="K12">
        <v>2016</v>
      </c>
      <c r="L12" s="4">
        <f>F47</f>
        <v>591.9925744345469</v>
      </c>
    </row>
    <row r="13" spans="1:12" x14ac:dyDescent="0.25">
      <c r="A13">
        <v>2014</v>
      </c>
      <c r="B13" s="1">
        <v>1341457</v>
      </c>
      <c r="C13" s="2">
        <v>7762625</v>
      </c>
      <c r="K13">
        <v>2015</v>
      </c>
      <c r="L13" s="4">
        <f>F52</f>
        <v>582.50281677172802</v>
      </c>
    </row>
    <row r="14" spans="1:12" x14ac:dyDescent="0.25">
      <c r="A14">
        <v>2013</v>
      </c>
      <c r="B14" s="1">
        <v>2656020</v>
      </c>
      <c r="C14" s="2">
        <v>11310134</v>
      </c>
      <c r="E14" t="s">
        <v>6</v>
      </c>
      <c r="H14" t="s">
        <v>20</v>
      </c>
      <c r="K14">
        <v>2014</v>
      </c>
      <c r="L14" s="4">
        <f>I7</f>
        <v>432.02428302281766</v>
      </c>
    </row>
    <row r="15" spans="1:12" x14ac:dyDescent="0.25">
      <c r="A15">
        <v>2012</v>
      </c>
      <c r="B15" s="1">
        <v>2822368</v>
      </c>
      <c r="C15" s="2">
        <v>7689241</v>
      </c>
      <c r="E15" t="s">
        <v>2</v>
      </c>
      <c r="F15" s="3">
        <f>C5/1000</f>
        <v>52372.171999999999</v>
      </c>
      <c r="H15" t="s">
        <v>2</v>
      </c>
      <c r="I15" s="3">
        <f>C15/1000</f>
        <v>7689.241</v>
      </c>
      <c r="J15" s="3"/>
      <c r="K15">
        <v>2013</v>
      </c>
      <c r="L15" s="4">
        <f>I12</f>
        <v>587.08853493689821</v>
      </c>
    </row>
    <row r="16" spans="1:12" x14ac:dyDescent="0.25">
      <c r="A16">
        <v>2011</v>
      </c>
      <c r="B16" s="1">
        <v>2558599</v>
      </c>
      <c r="C16" s="2">
        <v>7581461</v>
      </c>
      <c r="E16" t="s">
        <v>3</v>
      </c>
      <c r="F16" s="3">
        <f>F15/2.5</f>
        <v>20948.8688</v>
      </c>
      <c r="H16" t="s">
        <v>3</v>
      </c>
      <c r="I16" s="3">
        <f>I15/2.5</f>
        <v>3075.6963999999998</v>
      </c>
      <c r="J16" s="3"/>
      <c r="K16">
        <v>2012</v>
      </c>
      <c r="L16" s="4">
        <f>I17</f>
        <v>917.63543371836056</v>
      </c>
    </row>
    <row r="17" spans="1:12" x14ac:dyDescent="0.25">
      <c r="A17">
        <v>2010</v>
      </c>
      <c r="B17" s="1">
        <v>1019809</v>
      </c>
      <c r="C17" s="2">
        <v>3020459</v>
      </c>
      <c r="E17" t="s">
        <v>4</v>
      </c>
      <c r="F17" s="1">
        <f>B5/F16</f>
        <v>1103.5712343570551</v>
      </c>
      <c r="H17" t="s">
        <v>4</v>
      </c>
      <c r="I17" s="1">
        <f>B15/I16</f>
        <v>917.63543371836056</v>
      </c>
      <c r="J17" s="1"/>
      <c r="K17">
        <v>2011</v>
      </c>
      <c r="L17" s="4">
        <f>I22</f>
        <v>843.70248689533582</v>
      </c>
    </row>
    <row r="18" spans="1:12" x14ac:dyDescent="0.25">
      <c r="A18">
        <v>2009</v>
      </c>
      <c r="B18" s="1">
        <v>2472926</v>
      </c>
      <c r="C18" s="2">
        <v>2841440</v>
      </c>
      <c r="K18">
        <v>2010</v>
      </c>
      <c r="L18" s="4">
        <f>I27</f>
        <v>844.08445868657725</v>
      </c>
    </row>
    <row r="19" spans="1:12" x14ac:dyDescent="0.25">
      <c r="A19">
        <v>2008</v>
      </c>
      <c r="B19" s="1">
        <v>2529157</v>
      </c>
      <c r="C19" s="2">
        <v>4348888</v>
      </c>
      <c r="E19" t="s">
        <v>7</v>
      </c>
      <c r="H19" t="s">
        <v>21</v>
      </c>
      <c r="K19">
        <v>2009</v>
      </c>
      <c r="L19" s="4">
        <f>I32</f>
        <v>2175.7682724252491</v>
      </c>
    </row>
    <row r="20" spans="1:12" x14ac:dyDescent="0.25">
      <c r="A20">
        <v>2007</v>
      </c>
      <c r="B20" s="1">
        <v>3024225</v>
      </c>
      <c r="C20" s="2">
        <v>8427764</v>
      </c>
      <c r="E20" t="s">
        <v>2</v>
      </c>
      <c r="F20" s="3">
        <f>C6/1000</f>
        <v>14376.921</v>
      </c>
      <c r="H20" t="s">
        <v>2</v>
      </c>
      <c r="I20" s="3">
        <f>C16/1000</f>
        <v>7581.4610000000002</v>
      </c>
      <c r="J20" s="3"/>
      <c r="K20">
        <v>2008</v>
      </c>
      <c r="L20" s="4">
        <f>I37</f>
        <v>1453.9101719795956</v>
      </c>
    </row>
    <row r="21" spans="1:12" x14ac:dyDescent="0.25">
      <c r="E21" t="s">
        <v>3</v>
      </c>
      <c r="F21" s="3">
        <f>F20/2.5</f>
        <v>5750.7683999999999</v>
      </c>
      <c r="H21" t="s">
        <v>3</v>
      </c>
      <c r="I21" s="3">
        <f>I20/2.5</f>
        <v>3032.5844000000002</v>
      </c>
      <c r="J21" s="3"/>
      <c r="K21">
        <v>2007</v>
      </c>
      <c r="L21" s="4">
        <f>I42</f>
        <v>897.10182914471739</v>
      </c>
    </row>
    <row r="22" spans="1:12" x14ac:dyDescent="0.25">
      <c r="E22" t="s">
        <v>4</v>
      </c>
      <c r="F22" s="1">
        <f>B6/F21</f>
        <v>1112.3167470976575</v>
      </c>
      <c r="H22" t="s">
        <v>4</v>
      </c>
      <c r="I22" s="1">
        <f>B16/I21</f>
        <v>843.70248689533582</v>
      </c>
      <c r="J22" s="1"/>
    </row>
    <row r="24" spans="1:12" x14ac:dyDescent="0.25">
      <c r="E24" t="s">
        <v>8</v>
      </c>
      <c r="H24" t="s">
        <v>22</v>
      </c>
    </row>
    <row r="25" spans="1:12" x14ac:dyDescent="0.25">
      <c r="E25" t="s">
        <v>2</v>
      </c>
      <c r="F25" s="3">
        <f>C7/1000</f>
        <v>12915.087</v>
      </c>
      <c r="H25" t="s">
        <v>2</v>
      </c>
      <c r="I25" s="3">
        <f>C17/1000</f>
        <v>3020.4589999999998</v>
      </c>
      <c r="J25" s="3"/>
    </row>
    <row r="26" spans="1:12" x14ac:dyDescent="0.25">
      <c r="E26" t="s">
        <v>3</v>
      </c>
      <c r="F26" s="3">
        <f>F25/2.5</f>
        <v>5166.0347999999994</v>
      </c>
      <c r="H26" t="s">
        <v>3</v>
      </c>
      <c r="I26" s="3">
        <f>I25/2.5</f>
        <v>1208.1835999999998</v>
      </c>
      <c r="J26" s="3"/>
    </row>
    <row r="27" spans="1:12" x14ac:dyDescent="0.25">
      <c r="E27" t="s">
        <v>4</v>
      </c>
      <c r="F27" s="1">
        <f>B7/F26</f>
        <v>916.93110545829086</v>
      </c>
      <c r="H27" t="s">
        <v>4</v>
      </c>
      <c r="I27" s="1">
        <f>B17/I26</f>
        <v>844.08445868657725</v>
      </c>
      <c r="J27" s="1"/>
    </row>
    <row r="29" spans="1:12" x14ac:dyDescent="0.25">
      <c r="E29" t="s">
        <v>9</v>
      </c>
      <c r="H29" t="s">
        <v>23</v>
      </c>
    </row>
    <row r="30" spans="1:12" x14ac:dyDescent="0.25">
      <c r="E30" t="s">
        <v>2</v>
      </c>
      <c r="F30" s="3">
        <f>C8/1000</f>
        <v>21464.412</v>
      </c>
      <c r="H30" t="s">
        <v>2</v>
      </c>
      <c r="I30" s="3">
        <f>C18/1000</f>
        <v>2841.44</v>
      </c>
      <c r="J30" s="3"/>
    </row>
    <row r="31" spans="1:12" x14ac:dyDescent="0.25">
      <c r="E31" t="s">
        <v>3</v>
      </c>
      <c r="F31" s="3">
        <f>F30/2.5</f>
        <v>8585.7648000000008</v>
      </c>
      <c r="H31" t="s">
        <v>3</v>
      </c>
      <c r="I31" s="3">
        <f>I30/2.5</f>
        <v>1136.576</v>
      </c>
      <c r="J31" s="3"/>
    </row>
    <row r="32" spans="1:12" x14ac:dyDescent="0.25">
      <c r="E32" t="s">
        <v>4</v>
      </c>
      <c r="F32" s="1">
        <f>B8/F31</f>
        <v>1108.1232972978714</v>
      </c>
      <c r="H32" t="s">
        <v>4</v>
      </c>
      <c r="I32" s="1">
        <f>B18/I31</f>
        <v>2175.7682724252491</v>
      </c>
      <c r="J32" s="1"/>
    </row>
    <row r="34" spans="5:10" x14ac:dyDescent="0.25">
      <c r="E34" t="s">
        <v>10</v>
      </c>
      <c r="H34" t="s">
        <v>24</v>
      </c>
    </row>
    <row r="35" spans="5:10" x14ac:dyDescent="0.25">
      <c r="E35" t="s">
        <v>2</v>
      </c>
      <c r="F35" s="3">
        <f>C9/1000</f>
        <v>16248.079</v>
      </c>
      <c r="H35" t="s">
        <v>2</v>
      </c>
      <c r="I35" s="3">
        <f>C19/1000</f>
        <v>4348.8879999999999</v>
      </c>
      <c r="J35" s="3"/>
    </row>
    <row r="36" spans="5:10" x14ac:dyDescent="0.25">
      <c r="E36" t="s">
        <v>3</v>
      </c>
      <c r="F36" s="3">
        <f>F35/2.5</f>
        <v>6499.2316000000001</v>
      </c>
      <c r="H36" t="s">
        <v>3</v>
      </c>
      <c r="I36" s="3">
        <f>I35/2.5</f>
        <v>1739.5552</v>
      </c>
      <c r="J36" s="3"/>
    </row>
    <row r="37" spans="5:10" x14ac:dyDescent="0.25">
      <c r="E37" t="s">
        <v>4</v>
      </c>
      <c r="F37" s="1">
        <f>B9/F36</f>
        <v>561.2000347856507</v>
      </c>
      <c r="H37" t="s">
        <v>4</v>
      </c>
      <c r="I37" s="1">
        <f>B19/I36</f>
        <v>1453.9101719795956</v>
      </c>
      <c r="J37" s="1"/>
    </row>
    <row r="39" spans="5:10" x14ac:dyDescent="0.25">
      <c r="E39" t="s">
        <v>11</v>
      </c>
      <c r="H39" t="s">
        <v>25</v>
      </c>
    </row>
    <row r="40" spans="5:10" x14ac:dyDescent="0.25">
      <c r="E40" t="s">
        <v>2</v>
      </c>
      <c r="F40" s="3">
        <f>C10/1000</f>
        <v>10890.343000000001</v>
      </c>
      <c r="H40" t="s">
        <v>2</v>
      </c>
      <c r="I40" s="3">
        <f>C20/1000</f>
        <v>8427.7639999999992</v>
      </c>
      <c r="J40" s="3"/>
    </row>
    <row r="41" spans="5:10" x14ac:dyDescent="0.25">
      <c r="E41" t="s">
        <v>3</v>
      </c>
      <c r="F41" s="3">
        <f>F40/2.5</f>
        <v>4356.1372000000001</v>
      </c>
      <c r="H41" t="s">
        <v>3</v>
      </c>
      <c r="I41" s="3">
        <f>I40/2.5</f>
        <v>3371.1055999999999</v>
      </c>
      <c r="J41" s="3"/>
    </row>
    <row r="42" spans="5:10" x14ac:dyDescent="0.25">
      <c r="E42" t="s">
        <v>4</v>
      </c>
      <c r="F42" s="1">
        <f>B10/F41</f>
        <v>701.30206183588518</v>
      </c>
      <c r="H42" t="s">
        <v>4</v>
      </c>
      <c r="I42" s="1">
        <f>B20/I41</f>
        <v>897.10182914471739</v>
      </c>
      <c r="J42" s="1"/>
    </row>
    <row r="44" spans="5:10" x14ac:dyDescent="0.25">
      <c r="E44" t="s">
        <v>12</v>
      </c>
    </row>
    <row r="45" spans="5:10" x14ac:dyDescent="0.25">
      <c r="E45" t="s">
        <v>2</v>
      </c>
      <c r="F45" s="3">
        <f>C11/1000</f>
        <v>9782.42</v>
      </c>
      <c r="I45" s="3"/>
      <c r="J45" s="3"/>
    </row>
    <row r="46" spans="5:10" x14ac:dyDescent="0.25">
      <c r="E46" t="s">
        <v>3</v>
      </c>
      <c r="F46" s="3">
        <f>F45/2.5</f>
        <v>3912.9679999999998</v>
      </c>
      <c r="I46" s="3"/>
      <c r="J46" s="3"/>
    </row>
    <row r="47" spans="5:10" x14ac:dyDescent="0.25">
      <c r="E47" t="s">
        <v>4</v>
      </c>
      <c r="F47" s="1">
        <f>B11/F46</f>
        <v>591.9925744345469</v>
      </c>
      <c r="I47" s="1"/>
      <c r="J47" s="1"/>
    </row>
    <row r="49" spans="5:6" x14ac:dyDescent="0.25">
      <c r="E49" t="s">
        <v>13</v>
      </c>
    </row>
    <row r="50" spans="5:6" x14ac:dyDescent="0.25">
      <c r="E50" t="s">
        <v>2</v>
      </c>
      <c r="F50" s="3">
        <f>C12/1000</f>
        <v>8428.0879999999997</v>
      </c>
    </row>
    <row r="51" spans="5:6" x14ac:dyDescent="0.25">
      <c r="E51" t="s">
        <v>3</v>
      </c>
      <c r="F51" s="3">
        <f>F50/2.5</f>
        <v>3371.2352000000001</v>
      </c>
    </row>
    <row r="52" spans="5:6" x14ac:dyDescent="0.25">
      <c r="E52" t="s">
        <v>4</v>
      </c>
      <c r="F52" s="1">
        <f>B12/F51</f>
        <v>582.50281677172802</v>
      </c>
    </row>
  </sheetData>
  <phoneticPr fontId="3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760887-92d3-413b-b11d-236601df688e">
      <Terms xmlns="http://schemas.microsoft.com/office/infopath/2007/PartnerControls"/>
    </lcf76f155ced4ddcb4097134ff3c332f>
    <TaxCatchAll xmlns="e30f7a5d-8fa8-41c9-ac7a-9b097ed4b6af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3" ma:contentTypeDescription="Create a new document." ma:contentTypeScope="" ma:versionID="0b3f299ea80c28f761d08c085df34a65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29912cf9c89ce1423ec7fe837b583001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CF364A-5F21-41D9-B4EA-BD64A57E37DF}">
  <ds:schemaRefs>
    <ds:schemaRef ds:uri="http://schemas.microsoft.com/office/2006/metadata/properties"/>
    <ds:schemaRef ds:uri="http://schemas.microsoft.com/office/infopath/2007/PartnerControls"/>
    <ds:schemaRef ds:uri="99a61516-7467-430f-b592-0b54763d2015"/>
    <ds:schemaRef ds:uri="2d1bf25e-48db-4f65-ae68-8291fb17cf7d"/>
  </ds:schemaRefs>
</ds:datastoreItem>
</file>

<file path=customXml/itemProps2.xml><?xml version="1.0" encoding="utf-8"?>
<ds:datastoreItem xmlns:ds="http://schemas.openxmlformats.org/officeDocument/2006/customXml" ds:itemID="{5FA1D2E2-18B0-499B-AD05-8C5FABC2EE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E07958-257A-44EE-BDC1-4CC9EF93A0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2025-09-18T13:49:35Z</dcterms:created>
  <dcterms:modified xsi:type="dcterms:W3CDTF">2025-09-18T14:33:35Z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  <property fmtid="{D5CDD505-2E9C-101B-9397-08002B2CF9AE}" pid="3" name="MediaServiceImageTags">
    <vt:lpwstr/>
  </property>
</Properties>
</file>