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britishglass.sharepoint.com/sites/MemberServices/Shared Documents/General/Sector Policy/Trade/TRA Turkish imports/TRA pre application CURRENT/Draft TRA form - Turkey 701090 - Section F appendices/"/>
    </mc:Choice>
  </mc:AlternateContent>
  <xr:revisionPtr revIDLastSave="0" documentId="8_{56D9A1F3-CFA6-48A9-9057-76AEBECB9BC8}" xr6:coauthVersionLast="47" xr6:coauthVersionMax="47" xr10:uidLastSave="{00000000-0000-0000-0000-000000000000}"/>
  <bookViews>
    <workbookView xWindow="-108" yWindow="-108" windowWidth="23256" windowHeight="12456" xr2:uid="{9ED39276-E2AF-4172-90A6-F4333B04A15B}"/>
  </bookViews>
  <sheets>
    <sheet name="Subsidy calculation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E15" i="3"/>
  <c r="C15" i="3"/>
  <c r="C14" i="3"/>
  <c r="D14" i="3"/>
  <c r="E14" i="3"/>
  <c r="D10" i="3"/>
  <c r="E10" i="3"/>
  <c r="C10" i="3"/>
  <c r="D9" i="3"/>
  <c r="E9" i="3"/>
  <c r="C9" i="3"/>
  <c r="D7" i="3"/>
  <c r="E7" i="3"/>
  <c r="C7" i="3"/>
  <c r="D6" i="3"/>
  <c r="E6" i="3"/>
  <c r="C6" i="3"/>
</calcChain>
</file>

<file path=xl/sharedStrings.xml><?xml version="1.0" encoding="utf-8"?>
<sst xmlns="http://schemas.openxmlformats.org/spreadsheetml/2006/main" count="39" uniqueCount="27">
  <si>
    <r>
      <t>2021</t>
    </r>
    <r>
      <rPr>
        <sz val="11"/>
        <color rgb="FF000000"/>
        <rFont val="Aptos Narrow"/>
        <family val="2"/>
      </rPr>
      <t> </t>
    </r>
  </si>
  <si>
    <r>
      <t>2022</t>
    </r>
    <r>
      <rPr>
        <sz val="11"/>
        <color rgb="FF000000"/>
        <rFont val="Aptos Narrow"/>
        <family val="2"/>
      </rPr>
      <t> </t>
    </r>
  </si>
  <si>
    <r>
      <t>2023</t>
    </r>
    <r>
      <rPr>
        <sz val="11"/>
        <color rgb="FF000000"/>
        <rFont val="Aptos Narrow"/>
        <family val="2"/>
      </rPr>
      <t> </t>
    </r>
  </si>
  <si>
    <t>Comment(s)</t>
  </si>
  <si>
    <t>Net sales </t>
  </si>
  <si>
    <t>(TL) </t>
  </si>
  <si>
    <t>From sustainability report (Appendice F6)</t>
  </si>
  <si>
    <t>Estimated rate of profit </t>
  </si>
  <si>
    <t>(%) </t>
  </si>
  <si>
    <t>From Sisecam report (Appendice F7)</t>
  </si>
  <si>
    <t>Estimated cost </t>
  </si>
  <si>
    <t>Net sales - profit</t>
  </si>
  <si>
    <t>Natural gas saving </t>
  </si>
  <si>
    <t>Estimated cost saving of 6% from natural gas at less than adequate renumeration</t>
  </si>
  <si>
    <t>Taxes </t>
  </si>
  <si>
    <t>Estimated tax full rate </t>
  </si>
  <si>
    <t>Assumed tax rate above represents 30% of full tax rate due to 70% reduction</t>
  </si>
  <si>
    <t>Estimated tax saving </t>
  </si>
  <si>
    <t>Estimated tax saving = estimated full tax rate - reported taxes</t>
  </si>
  <si>
    <t>Financial aid </t>
  </si>
  <si>
    <t>Wages and benefits </t>
  </si>
  <si>
    <t>Exchange rate </t>
  </si>
  <si>
    <t>(TL to £) </t>
  </si>
  <si>
    <t>Estimated countervalable subsidy </t>
  </si>
  <si>
    <t>Natural gas saving + Estimated tax saving + financial aid</t>
  </si>
  <si>
    <t>Estimated subsidy margin </t>
  </si>
  <si>
    <t>Estimated countervalable subsidy / net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</si>
</sst>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165" fontId="5" fillId="0" borderId="1" xfId="1" applyNumberFormat="1" applyFont="1" applyBorder="1" applyAlignment="1">
      <alignment horizontal="left" vertical="center" wrapText="1"/>
    </xf>
    <xf numFmtId="165" fontId="5" fillId="0" borderId="9" xfId="1" applyNumberFormat="1" applyFont="1" applyBorder="1" applyAlignment="1">
      <alignment horizontal="left" vertical="center" wrapText="1"/>
    </xf>
    <xf numFmtId="165" fontId="5" fillId="2" borderId="1" xfId="1" applyNumberFormat="1" applyFont="1" applyFill="1" applyBorder="1" applyAlignment="1">
      <alignment horizontal="left" vertical="center" wrapText="1"/>
    </xf>
    <xf numFmtId="165" fontId="5" fillId="2" borderId="11" xfId="1" applyNumberFormat="1" applyFont="1" applyFill="1" applyBorder="1" applyAlignment="1">
      <alignment horizontal="left" vertical="center" wrapText="1"/>
    </xf>
    <xf numFmtId="10" fontId="5" fillId="2" borderId="4" xfId="2" applyNumberFormat="1" applyFont="1" applyFill="1" applyBorder="1" applyAlignment="1">
      <alignment horizontal="right" vertical="center" wrapText="1"/>
    </xf>
    <xf numFmtId="10" fontId="5" fillId="2" borderId="1" xfId="2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5B010-27B2-496A-97F4-E4E6A1F192C5}">
  <dimension ref="A2:F15"/>
  <sheetViews>
    <sheetView tabSelected="1" topLeftCell="A2" workbookViewId="0">
      <selection activeCell="G10" sqref="G10"/>
    </sheetView>
  </sheetViews>
  <sheetFormatPr defaultRowHeight="14.45"/>
  <cols>
    <col min="1" max="1" width="14.85546875" customWidth="1"/>
    <col min="2" max="2" width="12.5703125" customWidth="1"/>
    <col min="3" max="3" width="20.28515625" customWidth="1"/>
    <col min="4" max="4" width="19.42578125" customWidth="1"/>
    <col min="5" max="5" width="16.28515625" customWidth="1"/>
    <col min="6" max="6" width="53" customWidth="1"/>
  </cols>
  <sheetData>
    <row r="2" spans="1:6" ht="15" thickBot="1"/>
    <row r="3" spans="1:6" ht="16.149999999999999" thickBot="1">
      <c r="A3" s="5"/>
      <c r="B3" s="6"/>
      <c r="C3" s="7" t="s">
        <v>0</v>
      </c>
      <c r="D3" s="7" t="s">
        <v>1</v>
      </c>
      <c r="E3" s="8" t="s">
        <v>2</v>
      </c>
      <c r="F3" s="19" t="s">
        <v>3</v>
      </c>
    </row>
    <row r="4" spans="1:6" ht="15" thickBot="1">
      <c r="A4" s="9" t="s">
        <v>4</v>
      </c>
      <c r="B4" s="1" t="s">
        <v>5</v>
      </c>
      <c r="C4" s="13">
        <v>1023853021</v>
      </c>
      <c r="D4" s="13">
        <v>2401073398</v>
      </c>
      <c r="E4" s="14">
        <v>2851063617</v>
      </c>
      <c r="F4" t="s">
        <v>6</v>
      </c>
    </row>
    <row r="5" spans="1:6" ht="29.45" thickBot="1">
      <c r="A5" s="9" t="s">
        <v>7</v>
      </c>
      <c r="B5" s="1" t="s">
        <v>8</v>
      </c>
      <c r="C5" s="18">
        <v>0.22639999999999999</v>
      </c>
      <c r="D5" s="18">
        <v>0.22639999999999999</v>
      </c>
      <c r="E5" s="18">
        <v>0.22639999999999999</v>
      </c>
      <c r="F5" t="s">
        <v>9</v>
      </c>
    </row>
    <row r="6" spans="1:6" ht="15" thickBot="1">
      <c r="A6" s="9" t="s">
        <v>10</v>
      </c>
      <c r="B6" s="1" t="s">
        <v>5</v>
      </c>
      <c r="C6" s="15">
        <f>C4-(C4*C5)</f>
        <v>792052697.04559994</v>
      </c>
      <c r="D6" s="15">
        <f t="shared" ref="D6:E6" si="0">D4-(D4*D5)</f>
        <v>1857470380.6928</v>
      </c>
      <c r="E6" s="15">
        <f t="shared" si="0"/>
        <v>2205582814.1111999</v>
      </c>
      <c r="F6" t="s">
        <v>11</v>
      </c>
    </row>
    <row r="7" spans="1:6" ht="29.45" thickBot="1">
      <c r="A7" s="9" t="s">
        <v>12</v>
      </c>
      <c r="B7" s="1" t="s">
        <v>5</v>
      </c>
      <c r="C7" s="15">
        <f>C6*0.06</f>
        <v>47523161.822735995</v>
      </c>
      <c r="D7" s="15">
        <f t="shared" ref="D7:E7" si="1">D6*0.06</f>
        <v>111448222.84156799</v>
      </c>
      <c r="E7" s="15">
        <f t="shared" si="1"/>
        <v>132334968.84667198</v>
      </c>
      <c r="F7" t="s">
        <v>13</v>
      </c>
    </row>
    <row r="8" spans="1:6" ht="15" thickBot="1">
      <c r="A8" s="9" t="s">
        <v>14</v>
      </c>
      <c r="B8" s="1" t="s">
        <v>5</v>
      </c>
      <c r="C8" s="13">
        <v>43316076</v>
      </c>
      <c r="D8" s="13">
        <v>59484660</v>
      </c>
      <c r="E8" s="14">
        <v>69970920</v>
      </c>
      <c r="F8" t="s">
        <v>6</v>
      </c>
    </row>
    <row r="9" spans="1:6" ht="29.45" thickBot="1">
      <c r="A9" s="9" t="s">
        <v>15</v>
      </c>
      <c r="B9" s="1" t="s">
        <v>5</v>
      </c>
      <c r="C9" s="15">
        <f>(C8/30)*100</f>
        <v>144386920</v>
      </c>
      <c r="D9" s="15">
        <f t="shared" ref="D9:E9" si="2">(D8/30)*100</f>
        <v>198282200</v>
      </c>
      <c r="E9" s="15">
        <f t="shared" si="2"/>
        <v>233236400</v>
      </c>
      <c r="F9" t="s">
        <v>16</v>
      </c>
    </row>
    <row r="10" spans="1:6" ht="29.45" thickBot="1">
      <c r="A10" s="9" t="s">
        <v>17</v>
      </c>
      <c r="B10" s="1" t="s">
        <v>5</v>
      </c>
      <c r="C10" s="15">
        <f>C9-C8</f>
        <v>101070844</v>
      </c>
      <c r="D10" s="15">
        <f t="shared" ref="D10:E10" si="3">D9-D8</f>
        <v>138797540</v>
      </c>
      <c r="E10" s="15">
        <f t="shared" si="3"/>
        <v>163265480</v>
      </c>
      <c r="F10" t="s">
        <v>18</v>
      </c>
    </row>
    <row r="11" spans="1:6" ht="15" thickBot="1">
      <c r="A11" s="9" t="s">
        <v>19</v>
      </c>
      <c r="B11" s="1" t="s">
        <v>5</v>
      </c>
      <c r="C11" s="13">
        <v>7217044</v>
      </c>
      <c r="D11" s="13">
        <v>20594411</v>
      </c>
      <c r="E11" s="14">
        <v>1219792</v>
      </c>
      <c r="F11" t="s">
        <v>6</v>
      </c>
    </row>
    <row r="12" spans="1:6" ht="29.45" thickBot="1">
      <c r="A12" s="9" t="s">
        <v>20</v>
      </c>
      <c r="B12" s="1" t="s">
        <v>5</v>
      </c>
      <c r="C12" s="13">
        <v>89777655</v>
      </c>
      <c r="D12" s="13">
        <v>166386811</v>
      </c>
      <c r="E12" s="14">
        <v>323128299</v>
      </c>
      <c r="F12" t="s">
        <v>6</v>
      </c>
    </row>
    <row r="13" spans="1:6" ht="15" thickBot="1">
      <c r="A13" s="9" t="s">
        <v>21</v>
      </c>
      <c r="B13" s="1" t="s">
        <v>22</v>
      </c>
      <c r="C13" s="2">
        <v>12.234</v>
      </c>
      <c r="D13" s="2">
        <v>20.39</v>
      </c>
      <c r="E13" s="10">
        <v>29.713100000000001</v>
      </c>
    </row>
    <row r="14" spans="1:6" ht="43.9" thickBot="1">
      <c r="A14" s="11" t="s">
        <v>23</v>
      </c>
      <c r="B14" s="12" t="s">
        <v>5</v>
      </c>
      <c r="C14" s="16">
        <f>C10+C11+C7</f>
        <v>155811049.822736</v>
      </c>
      <c r="D14" s="16">
        <f t="shared" ref="D14:E14" si="4">D10+D11+D7</f>
        <v>270840173.84156799</v>
      </c>
      <c r="E14" s="16">
        <f t="shared" si="4"/>
        <v>296820240.846672</v>
      </c>
      <c r="F14" t="s">
        <v>24</v>
      </c>
    </row>
    <row r="15" spans="1:6" ht="28.9">
      <c r="A15" s="3" t="s">
        <v>25</v>
      </c>
      <c r="B15" s="4" t="s">
        <v>8</v>
      </c>
      <c r="C15" s="17">
        <f>(C14/C4)</f>
        <v>0.15218107152778132</v>
      </c>
      <c r="D15" s="17">
        <f t="shared" ref="D15:E15" si="5">(D14/D4)</f>
        <v>0.11279962289664583</v>
      </c>
      <c r="E15" s="17">
        <f t="shared" si="5"/>
        <v>0.1041085997088335</v>
      </c>
      <c r="F15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e30f7a5d-8fa8-41c9-ac7a-9b097ed4b6af" xsi:nil="true"/>
    <lcf76f155ced4ddcb4097134ff3c332f xmlns="ef760887-92d3-413b-b11d-236601df688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3B7D21-3EF6-4AC9-9707-A4C60D3AFEEC}"/>
</file>

<file path=customXml/itemProps2.xml><?xml version="1.0" encoding="utf-8"?>
<ds:datastoreItem xmlns:ds="http://schemas.openxmlformats.org/officeDocument/2006/customXml" ds:itemID="{D8266A8F-36AE-41C8-B2F6-84F544DD8184}"/>
</file>

<file path=customXml/itemProps3.xml><?xml version="1.0" encoding="utf-8"?>
<ds:datastoreItem xmlns:ds="http://schemas.openxmlformats.org/officeDocument/2006/customXml" ds:itemID="{B6625844-5C12-4948-A261-3E5DDCC008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2025-10-17T09:31:12Z</dcterms:created>
  <dcterms:modified xsi:type="dcterms:W3CDTF">2025-10-17T11:52:27Z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MediaServiceImageTags">
    <vt:lpwstr/>
  </property>
</Properties>
</file>