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https://oconnorlawyers.sharepoint.com/sites/OConnorandCompany/Shared Documents/PVC UK/Draft Application_/Draft Application with Appendixes/NON-CONFIDENTIAL/"/>
    </mc:Choice>
  </mc:AlternateContent>
  <xr:revisionPtr revIDLastSave="823" documentId="6_{730ED107-DE70-3B40-AC2C-CEBD423CE8A4}" xr6:coauthVersionLast="47" xr6:coauthVersionMax="47" xr10:uidLastSave="{594473D2-B415-DB41-8D3D-9C3DC7897988}"/>
  <bookViews>
    <workbookView xWindow="28800" yWindow="0" windowWidth="38400" windowHeight="24000" xr2:uid="{EE624440-2F82-447B-8D67-061199965B79}"/>
  </bookViews>
  <sheets>
    <sheet name="1.Production" sheetId="2" r:id="rId1"/>
    <sheet name="2.UK Market" sheetId="3" r:id="rId2"/>
    <sheet name="3.Normal Value" sheetId="4" r:id="rId3"/>
    <sheet name="4.Constructed normal value" sheetId="5" r:id="rId4"/>
    <sheet name="5.Export Price" sheetId="6" r:id="rId5"/>
    <sheet name="6.Constructed Export Price" sheetId="7" r:id="rId6"/>
    <sheet name="7.Dumping Margin" sheetId="8" r:id="rId7"/>
    <sheet name="Conversion rate" sheetId="10" r:id="rId8"/>
  </sheets>
  <externalReferences>
    <externalReference r:id="rId9"/>
    <externalReference r:id="rId10"/>
    <externalReference r:id="rId11"/>
  </externalReferences>
  <definedNames>
    <definedName name="ARG" localSheetId="7" hidden="1">{#N/A,#N/A,FALSE,"DEA Report";#N/A,#N/A,FALSE,"Veba Report";#N/A,#N/A,FALSE,"Wintershall Report";#N/A,#N/A,FALSE,"Fina Report"}</definedName>
    <definedName name="ARG" hidden="1">{#N/A,#N/A,FALSE,"DEA Report";#N/A,#N/A,FALSE,"Veba Report";#N/A,#N/A,FALSE,"Wintershall Report";#N/A,#N/A,FALSE,"Fina Report"}</definedName>
    <definedName name="cclist">[1]Control!$D$34</definedName>
    <definedName name="colAttachment">[2]Recipients!$E$1</definedName>
    <definedName name="colEmail">[2]Recipients!$C$1</definedName>
    <definedName name="colName">[2]Recipients!$A$1</definedName>
    <definedName name="colSendOrNot">[2]Recipients!$D$1</definedName>
    <definedName name="colSuccess">[2]Recipients!$H$1</definedName>
    <definedName name="emailAttachment">[2]Help!$B$16</definedName>
    <definedName name="EmailsTodayTable">#REF!</definedName>
    <definedName name="emailSubject">[2]Help!$B$2</definedName>
    <definedName name="excelDirectory">[2]Help!$B$13</definedName>
    <definedName name="ExchangeDate">[1]HistoricData!$A$1</definedName>
    <definedName name="feild">'[1]FX (OLD)'!$B$3</definedName>
    <definedName name="filterAPI2">[3]FilterData!$B$6:$F$96</definedName>
    <definedName name="FwDate">#REF!</definedName>
    <definedName name="FwDay">#REF!</definedName>
    <definedName name="FwMonth">#REF!</definedName>
    <definedName name="FwYear">#REF!</definedName>
    <definedName name="holidays">#REF!</definedName>
    <definedName name="htmlDirectory">[2]Help!$B$11</definedName>
    <definedName name="HtmlLastSaved">[2]Help!$B$8</definedName>
    <definedName name="htmlTemplate">[2]Help!$B$7</definedName>
    <definedName name="MarketsToday">[1]LOC!#REF!</definedName>
    <definedName name="MarketsYesterday">[1]LOC!$B$31</definedName>
    <definedName name="Masefield" localSheetId="7" hidden="1">{#N/A,#N/A,FALSE,"DEA Report";#N/A,#N/A,FALSE,"Veba Report";#N/A,#N/A,FALSE,"Wintershall Report";#N/A,#N/A,FALSE,"Fina Report"}</definedName>
    <definedName name="Masefield" hidden="1">{#N/A,#N/A,FALSE,"DEA Report";#N/A,#N/A,FALSE,"Veba Report";#N/A,#N/A,FALSE,"Wintershall Report";#N/A,#N/A,FALSE,"Fina Report"}</definedName>
    <definedName name="MaxDate">#REF!</definedName>
    <definedName name="MessageBody">[1]Control!$D$37</definedName>
    <definedName name="MessageSubject">[1]Control!$F$9</definedName>
    <definedName name="MinDate">#REF!</definedName>
    <definedName name="orlnew" localSheetId="7" hidden="1">{#N/A,#N/A,FALSE,"DEA Report";#N/A,#N/A,FALSE,"Veba Report";#N/A,#N/A,FALSE,"Wintershall Report";#N/A,#N/A,FALSE,"Fina Report"}</definedName>
    <definedName name="orlnew" hidden="1">{#N/A,#N/A,FALSE,"DEA Report";#N/A,#N/A,FALSE,"Veba Report";#N/A,#N/A,FALSE,"Wintershall Report";#N/A,#N/A,FALSE,"Fina Report"}</definedName>
    <definedName name="ProjectName" localSheetId="7">{"Client Name or Project Name"}</definedName>
    <definedName name="ProjectName">{"Client Name or Project Name"}</definedName>
    <definedName name="Quote_Date">[1]ForwardData!$A$1</definedName>
    <definedName name="senderEmailAddr">[2]Help!$B$5</definedName>
    <definedName name="senderName">[2]Help!$B$4</definedName>
    <definedName name="SwEndDate">#REF!</definedName>
    <definedName name="SwEndDay">#REF!</definedName>
    <definedName name="SwEndMonth">#REF!</definedName>
    <definedName name="SwEndYear">#REF!</definedName>
    <definedName name="SwStartDate">#REF!</definedName>
    <definedName name="SwStartDay">#REF!</definedName>
    <definedName name="SwStartMonth">#REF!</definedName>
    <definedName name="SwStartYear">#REF!</definedName>
    <definedName name="TodaysDay">#REF!</definedName>
    <definedName name="ToNames">[1]Control!$D$33</definedName>
    <definedName name="wrn.Refining._.Margin._.Faxes." localSheetId="7" hidden="1">{#N/A,#N/A,FALSE,"DEA Report";#N/A,#N/A,FALSE,"Veba Report";#N/A,#N/A,FALSE,"Wintershall Report";#N/A,#N/A,FALSE,"Fina Report"}</definedName>
    <definedName name="wrn.Refining._.Margin._.Faxes." hidden="1">{#N/A,#N/A,FALSE,"DEA Report";#N/A,#N/A,FALSE,"Veba Report";#N/A,#N/A,FALSE,"Wintershall Report";#N/A,#N/A,FALSE,"Fina Report"}</definedName>
    <definedName name="YesNo">[2]Recipients!#REF!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E23" i="4"/>
  <c r="F23" i="4"/>
  <c r="C23" i="4"/>
  <c r="D23" i="6"/>
  <c r="E23" i="6"/>
  <c r="F23" i="6"/>
  <c r="C23" i="6"/>
  <c r="E15" i="10"/>
  <c r="C15" i="10"/>
  <c r="D15" i="10"/>
  <c r="B15" i="10"/>
  <c r="N15" i="10" s="1"/>
  <c r="N12" i="10"/>
  <c r="N9" i="10"/>
  <c r="N6" i="10"/>
  <c r="H21" i="3" l="1"/>
  <c r="B21" i="3" l="1"/>
  <c r="P33" i="4" l="1"/>
  <c r="D15" i="8"/>
  <c r="C15" i="8"/>
  <c r="C18" i="6"/>
  <c r="D16" i="4"/>
  <c r="C18" i="4"/>
  <c r="F16" i="8" l="1"/>
  <c r="E16" i="8"/>
  <c r="F14" i="8"/>
  <c r="E14" i="8"/>
  <c r="F23" i="7"/>
  <c r="F26" i="7" s="1"/>
  <c r="F30" i="7" s="1"/>
  <c r="E23" i="7"/>
  <c r="E26" i="7" s="1"/>
  <c r="E30" i="7" s="1"/>
  <c r="D23" i="7"/>
  <c r="D26" i="7" s="1"/>
  <c r="D30" i="7" s="1"/>
  <c r="C23" i="7"/>
  <c r="C26" i="7" s="1"/>
  <c r="C30" i="7" s="1"/>
  <c r="F18" i="6"/>
  <c r="F21" i="6" s="1"/>
  <c r="E18" i="6"/>
  <c r="E21" i="6" s="1"/>
  <c r="D18" i="6"/>
  <c r="D21" i="6" s="1"/>
  <c r="C21" i="6"/>
  <c r="F46" i="5"/>
  <c r="F50" i="5" s="1"/>
  <c r="E46" i="5"/>
  <c r="E50" i="5" s="1"/>
  <c r="D46" i="5"/>
  <c r="D50" i="5" s="1"/>
  <c r="C46" i="5"/>
  <c r="C50" i="5" s="1"/>
  <c r="F30" i="5"/>
  <c r="E30" i="5"/>
  <c r="D30" i="5"/>
  <c r="C30" i="5"/>
  <c r="F21" i="5"/>
  <c r="E21" i="5"/>
  <c r="D21" i="5"/>
  <c r="C21" i="5"/>
  <c r="F13" i="5"/>
  <c r="E13" i="5"/>
  <c r="D13" i="5"/>
  <c r="C13" i="5"/>
  <c r="F18" i="4"/>
  <c r="F21" i="4" s="1"/>
  <c r="E18" i="4"/>
  <c r="E21" i="4" s="1"/>
  <c r="D18" i="4"/>
  <c r="D21" i="4" s="1"/>
  <c r="C21" i="4"/>
  <c r="I21" i="3"/>
  <c r="G21" i="3"/>
  <c r="F21" i="3"/>
  <c r="E21" i="3"/>
  <c r="D21" i="3"/>
  <c r="C21" i="3"/>
  <c r="I14" i="3"/>
  <c r="H14" i="3"/>
  <c r="G14" i="3"/>
  <c r="F14" i="3"/>
  <c r="E14" i="3"/>
  <c r="D14" i="3"/>
  <c r="C14" i="3"/>
  <c r="B14" i="3"/>
  <c r="C22" i="2"/>
  <c r="B22" i="2"/>
  <c r="C16" i="2"/>
  <c r="B16" i="2"/>
  <c r="D27" i="5" l="1"/>
  <c r="C22" i="4"/>
  <c r="C26" i="4" s="1"/>
  <c r="C27" i="4" s="1"/>
  <c r="C12" i="8" s="1"/>
  <c r="C22" i="6"/>
  <c r="D22" i="4"/>
  <c r="D26" i="4" s="1"/>
  <c r="D27" i="4" s="1"/>
  <c r="D12" i="8" s="1"/>
  <c r="E27" i="5"/>
  <c r="E35" i="5" s="1"/>
  <c r="E38" i="5" s="1"/>
  <c r="E41" i="5" s="1"/>
  <c r="C27" i="5"/>
  <c r="C35" i="5" s="1"/>
  <c r="C38" i="5" s="1"/>
  <c r="C41" i="5" s="1"/>
  <c r="F27" i="5"/>
  <c r="F35" i="5" s="1"/>
  <c r="F38" i="5" s="1"/>
  <c r="F41" i="5" s="1"/>
  <c r="D35" i="5"/>
  <c r="D38" i="5" s="1"/>
  <c r="D41" i="5" s="1"/>
  <c r="D13" i="8" l="1"/>
  <c r="D14" i="8" s="1"/>
  <c r="D16" i="8" s="1"/>
  <c r="C13" i="8"/>
  <c r="C14" i="8" s="1"/>
  <c r="C16" i="8" l="1"/>
  <c r="C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C23" authorId="0" shapeId="0" xr:uid="{983F7AC4-E8D5-4C5E-AE1C-D38094E4BCBB}">
      <text>
        <r>
          <rPr>
            <sz val="9"/>
            <color rgb="FF000000"/>
            <rFont val="Tahoma"/>
            <family val="2"/>
          </rPr>
          <t>Formula is equal to Export Price less adjustments. Adjustments however may be positive. Adjust as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A18" authorId="0" shapeId="0" xr:uid="{1E204C9F-9271-43A5-8EB5-6C5CC0D1467D}">
      <text>
        <r>
          <rPr>
            <sz val="9"/>
            <color indexed="81"/>
            <rFont val="Tahoma"/>
            <family val="2"/>
          </rPr>
          <t>Insert Formula to reflect this calculation</t>
        </r>
      </text>
    </comment>
  </commentList>
</comments>
</file>

<file path=xl/sharedStrings.xml><?xml version="1.0" encoding="utf-8"?>
<sst xmlns="http://schemas.openxmlformats.org/spreadsheetml/2006/main" count="308" uniqueCount="142">
  <si>
    <t>Annex 1 - UK Production and Sufficiency</t>
  </si>
  <si>
    <t>This annex will assess</t>
  </si>
  <si>
    <t>Volume</t>
  </si>
  <si>
    <t>Supporting Producers</t>
  </si>
  <si>
    <t>Producer A</t>
  </si>
  <si>
    <t>Producer B</t>
  </si>
  <si>
    <t>Sub Total</t>
  </si>
  <si>
    <t>Opposing Producers</t>
  </si>
  <si>
    <t>Neutral Producers (Estimated)</t>
  </si>
  <si>
    <t>Estimated Total UK Production</t>
  </si>
  <si>
    <t>Annex 2 - UK Market</t>
  </si>
  <si>
    <t>Value</t>
  </si>
  <si>
    <t>Domestic Sales</t>
  </si>
  <si>
    <t>Total (estimated) sales by other domestic producers</t>
  </si>
  <si>
    <t>Country A</t>
  </si>
  <si>
    <t>Country B</t>
  </si>
  <si>
    <t>Market Shares</t>
  </si>
  <si>
    <t>Other Domestic Producers</t>
  </si>
  <si>
    <t>Applicant Market Share:</t>
  </si>
  <si>
    <t>Allegedly dumped/subsidised goods as a % of total imports</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</si>
  <si>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</si>
  <si>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</si>
  <si>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</si>
  <si>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</si>
  <si>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</si>
  <si>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</si>
  <si>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</si>
  <si>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</si>
  <si>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</si>
  <si>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</si>
  <si>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</si>
  <si>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</si>
  <si>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</si>
  <si>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</si>
  <si>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</si>
  <si>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</si>
  <si>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</si>
  <si>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</si>
  <si>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</si>
  <si>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</si>
  <si>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</si>
  <si>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</si>
  <si>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</si>
  <si>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</si>
  <si>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</si>
  <si>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</si>
  <si>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</si>
  <si>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</si>
  <si>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</si>
  <si>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Add columns as required, specify model</t>
  </si>
  <si>
    <t>Production Costs</t>
  </si>
  <si>
    <t>Variable production costs</t>
  </si>
  <si>
    <t>Raw material - (specify)</t>
  </si>
  <si>
    <t>Direct labour</t>
  </si>
  <si>
    <t>Variable overheads</t>
  </si>
  <si>
    <r>
      <t>Other</t>
    </r>
    <r>
      <rPr>
        <vertAlign val="superscript"/>
        <sz val="10"/>
        <rFont val="Arial"/>
        <family val="2"/>
      </rPr>
      <t xml:space="preserve"> (1) </t>
    </r>
    <r>
      <rPr>
        <sz val="10"/>
        <rFont val="Arial"/>
        <family val="2"/>
      </rPr>
      <t xml:space="preserve"> </t>
    </r>
  </si>
  <si>
    <t>Fixed production costs</t>
  </si>
  <si>
    <t>Overheads</t>
  </si>
  <si>
    <t>Depreciation</t>
  </si>
  <si>
    <t>Finance costs</t>
  </si>
  <si>
    <r>
      <t xml:space="preserve">Other </t>
    </r>
    <r>
      <rPr>
        <vertAlign val="superscript"/>
        <sz val="10"/>
        <rFont val="Arial"/>
        <family val="2"/>
      </rPr>
      <t xml:space="preserve">(1) </t>
    </r>
    <r>
      <rPr>
        <sz val="10"/>
        <rFont val="Arial"/>
        <family val="2"/>
      </rPr>
      <t xml:space="preserve"> </t>
    </r>
  </si>
  <si>
    <t>Per unit production cost</t>
  </si>
  <si>
    <t>SGA Expenses</t>
  </si>
  <si>
    <t>Selling</t>
  </si>
  <si>
    <t>Administration</t>
  </si>
  <si>
    <r>
      <t>Other</t>
    </r>
    <r>
      <rPr>
        <vertAlign val="superscript"/>
        <sz val="10"/>
        <rFont val="Arial"/>
        <family val="2"/>
      </rPr>
      <t xml:space="preserve"> (1)</t>
    </r>
    <r>
      <rPr>
        <sz val="10"/>
        <rFont val="Arial"/>
        <family val="2"/>
      </rPr>
      <t xml:space="preserve">  </t>
    </r>
  </si>
  <si>
    <t>Per unit costs</t>
  </si>
  <si>
    <t>Profit (if applicable)</t>
  </si>
  <si>
    <t>Profit</t>
  </si>
  <si>
    <t>Profit mark-up (% on per unit costs)</t>
  </si>
  <si>
    <t>%</t>
  </si>
  <si>
    <t>Constructed normal value</t>
  </si>
  <si>
    <t>(1) if 'other' costs exceed 10% of sub-heading value,  provide a breakdown of cost elements.</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</si>
  <si>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</si>
  <si>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</si>
  <si>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</si>
  <si>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</si>
  <si>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</si>
  <si>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</si>
  <si>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</si>
  <si>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</si>
  <si>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</si>
  <si>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</si>
  <si>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</si>
  <si>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</si>
  <si>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</si>
  <si>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</si>
  <si>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</si>
  <si>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</si>
  <si>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</si>
  <si>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</si>
  <si>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</si>
  <si>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</si>
  <si>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</si>
  <si>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 xml:space="preserve">(add columns as required) </t>
  </si>
  <si>
    <t>Model code (imported product)</t>
  </si>
  <si>
    <t xml:space="preserve">Dumping margin calculation </t>
  </si>
  <si>
    <t>Ex-Factory normal value per unit (from Annex 3 or 4)</t>
  </si>
  <si>
    <t>Ex-factory export price per unit (from Annex 5 or 6)</t>
  </si>
  <si>
    <t>Per unit dumping amount</t>
  </si>
  <si>
    <t>CIF Value per unit of Export Price</t>
  </si>
  <si>
    <t>Dumping Margin as % of CIF value</t>
  </si>
  <si>
    <t>Country of origin average dumping margin (Sum of dumping amount for Country A / Sum of CIF value per unit for Country A)</t>
  </si>
  <si>
    <t>POI (Sept-22 /Aug-23)</t>
  </si>
  <si>
    <t xml:space="preserve">United States </t>
  </si>
  <si>
    <t>Volume Units: tonnes</t>
  </si>
  <si>
    <t>Netherlands</t>
  </si>
  <si>
    <t>Belgium</t>
  </si>
  <si>
    <t>Mexico</t>
  </si>
  <si>
    <t xml:space="preserve">Others </t>
  </si>
  <si>
    <t>$/tonne</t>
  </si>
  <si>
    <t>USD/GBP</t>
  </si>
  <si>
    <t xml:space="preserve">Source: </t>
  </si>
  <si>
    <t xml:space="preserve">Prices are converted from $/t to £/t using the exchange rates quoted by the European Central Bank. The exchange rates provided are monthly averages. </t>
  </si>
  <si>
    <t>Accessible here: https://commission.europa.eu/funding-tenders/procedures-guidelines-tenders/information-contractors-and-beneficiaries/exchange-rate-inforeuro_en</t>
  </si>
  <si>
    <t>Trader margin (10%)</t>
  </si>
  <si>
    <t xml:space="preserve">25% discount for domestic contract sales </t>
  </si>
  <si>
    <t>Importation from other sources*</t>
  </si>
  <si>
    <t>Importation from Country concerned*</t>
  </si>
  <si>
    <t>POI</t>
  </si>
  <si>
    <t xml:space="preserve">Value </t>
  </si>
  <si>
    <t>Average</t>
  </si>
  <si>
    <t>€/£</t>
  </si>
  <si>
    <t>0,87378 </t>
  </si>
  <si>
    <t>0,85948 </t>
  </si>
  <si>
    <t>0,87978 </t>
  </si>
  <si>
    <t>Value units: £</t>
  </si>
  <si>
    <t>Conversion Rates</t>
  </si>
  <si>
    <t>Volume (t)</t>
  </si>
  <si>
    <t xml:space="preserve">Prices are converted from €/t to £/t using the exchange rates quoted by the European Central Bank. The exchange rates provided are monthly averages. </t>
  </si>
  <si>
    <t>[confidential]</t>
  </si>
  <si>
    <t/>
  </si>
  <si>
    <r>
      <t xml:space="preserve">Estimated Total UK Consumption </t>
    </r>
    <r>
      <rPr>
        <b/>
        <i/>
        <sz val="10"/>
        <color theme="1"/>
        <rFont val="Arial"/>
        <family val="2"/>
      </rPr>
      <t>(Index 2020 = 100)</t>
    </r>
  </si>
  <si>
    <t>Total Sales by Applicant Producers (Index 2020 = 100)</t>
  </si>
  <si>
    <t>Sub Total (Index 2020 = 100)</t>
  </si>
  <si>
    <t>Applicant Producers (Index 2020 = 100)</t>
  </si>
  <si>
    <t>USA (Index 2020 = 100)</t>
  </si>
  <si>
    <t>Netherlands (Index 2020 = 100)</t>
  </si>
  <si>
    <t>Belgium (Index 2020 = 100)</t>
  </si>
  <si>
    <t>Mexico (Index 2020 = 100)</t>
  </si>
  <si>
    <t>Value (£)*</t>
  </si>
  <si>
    <t>*Production value obtained by multiplying the cost of production (raw material, labour and direct costs, overhead expenses, SG&amp;A and financial costs) and volume produced during the POI.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</si>
</sst>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0.000"/>
  </numFmts>
  <fonts count="23" x14ac:knownFonts="1">
    <font>
      <sz val="11"/>
      <color theme="1"/>
      <name val="Calibri"/>
      <family val="2"/>
      <scheme val="minor"/>
    </font>
    <font>
      <sz val="12"/>
      <color theme="1"/>
      <name val="Calibri"/>
      <family val="2"/>
      <scheme val="minor"/>
    </font>
    <font>
      <sz val="12"/>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4"/>
      <color theme="0"/>
      <name val="Arial"/>
      <family val="2"/>
    </font>
    <font>
      <b/>
      <sz val="10"/>
      <name val="Arial"/>
      <family val="2"/>
    </font>
    <font>
      <sz val="10"/>
      <color theme="0"/>
      <name val="Arial"/>
      <family val="2"/>
    </font>
    <font>
      <sz val="10"/>
      <name val="Arial"/>
      <family val="2"/>
    </font>
    <font>
      <vertAlign val="superscript"/>
      <sz val="10"/>
      <name val="Arial"/>
      <family val="2"/>
    </font>
    <font>
      <sz val="9"/>
      <color indexed="81"/>
      <name val="Tahoma"/>
      <family val="2"/>
    </font>
    <font>
      <b/>
      <sz val="11"/>
      <color theme="1"/>
      <name val="Arial"/>
      <family val="2"/>
    </font>
    <font>
      <sz val="11"/>
      <color theme="1"/>
      <name val="Calibri"/>
      <family val="2"/>
      <scheme val="minor"/>
    </font>
    <font>
      <sz val="9"/>
      <color rgb="FF000000"/>
      <name val="Tahoma"/>
      <family val="2"/>
    </font>
    <font>
      <sz val="12"/>
      <color theme="1"/>
      <name val="Times New Roman"/>
      <family val="1"/>
    </font>
    <font>
      <b/>
      <sz val="12"/>
      <color theme="1"/>
      <name val="Calibri"/>
      <family val="2"/>
      <scheme val="minor"/>
    </font>
    <font>
      <sz val="10"/>
      <color theme="1"/>
      <name val="Arial"/>
    </font>
    <font>
      <i/>
      <sz val="11"/>
      <color theme="1"/>
      <name val="Arial"/>
      <family val="2"/>
    </font>
    <font>
      <b/>
      <i/>
      <sz val="10"/>
      <color theme="1"/>
      <name val="Arial"/>
      <family val="2"/>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indexed="22"/>
        <bgColor indexed="64"/>
      </patternFill>
    </fill>
  </fills>
  <borders count="29">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style="thin">
        <color auto="1"/>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43" fontId="16" fillId="0" borderId="0" applyFont="0" applyFill="0" applyBorder="0" applyAlignment="0" applyProtection="0"/>
    <xf numFmtId="9" fontId="16" fillId="0" borderId="0" applyFont="0" applyFill="0" applyBorder="0" applyAlignment="0" applyProtection="0"/>
    <xf numFmtId="164" fontId="12" fillId="0" borderId="0" applyFont="0" applyFill="0" applyBorder="0" applyAlignment="0" applyProtection="0"/>
    <xf numFmtId="0" fontId="2" fillId="0" borderId="0"/>
  </cellStyleXfs>
  <cellXfs count="121">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0" fontId="7" fillId="2" borderId="0" xfId="0" applyFont="1" applyFill="1"/>
    <xf numFmtId="0" fontId="6" fillId="0" borderId="1" xfId="0" applyFont="1" applyBorder="1"/>
    <xf numFmtId="0" fontId="4" fillId="0" borderId="0" xfId="0" applyFont="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8" fillId="0" borderId="6" xfId="0" applyFont="1" applyBorder="1"/>
    <xf numFmtId="0" fontId="4" fillId="4" borderId="7" xfId="0" applyFont="1" applyFill="1" applyBorder="1" applyAlignment="1">
      <alignment horizontal="center"/>
    </xf>
    <xf numFmtId="0" fontId="8" fillId="0" borderId="8" xfId="0" applyFont="1" applyBorder="1"/>
    <xf numFmtId="0" fontId="4" fillId="4" borderId="9" xfId="0" applyFont="1" applyFill="1" applyBorder="1" applyAlignment="1">
      <alignment horizontal="center"/>
    </xf>
    <xf numFmtId="0" fontId="6" fillId="0" borderId="10" xfId="0" applyFont="1" applyBorder="1"/>
    <xf numFmtId="0" fontId="5" fillId="0" borderId="1" xfId="0" applyFont="1" applyBorder="1"/>
    <xf numFmtId="0" fontId="8" fillId="0" borderId="15" xfId="0" applyFont="1" applyBorder="1"/>
    <xf numFmtId="0" fontId="5" fillId="0" borderId="0" xfId="0" applyFont="1" applyAlignment="1">
      <alignment horizontal="center"/>
    </xf>
    <xf numFmtId="0" fontId="8" fillId="0" borderId="19" xfId="0" applyFont="1" applyBorder="1"/>
    <xf numFmtId="0" fontId="6" fillId="0" borderId="11" xfId="0" applyFont="1" applyBorder="1"/>
    <xf numFmtId="0" fontId="5" fillId="0" borderId="9" xfId="0" applyFont="1" applyBorder="1"/>
    <xf numFmtId="0" fontId="5" fillId="3" borderId="3" xfId="0" applyFont="1" applyFill="1" applyBorder="1" applyAlignment="1">
      <alignment vertical="center" wrapText="1"/>
    </xf>
    <xf numFmtId="0" fontId="5" fillId="0" borderId="0" xfId="0" applyFont="1" applyAlignment="1">
      <alignment vertical="center"/>
    </xf>
    <xf numFmtId="0" fontId="10" fillId="0" borderId="0" xfId="0" applyFont="1" applyAlignment="1">
      <alignment horizontal="left" vertical="center" wrapText="1"/>
    </xf>
    <xf numFmtId="0" fontId="5" fillId="5" borderId="3"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1" fillId="2" borderId="7" xfId="0" applyFont="1" applyFill="1" applyBorder="1" applyAlignment="1">
      <alignment horizontal="center" vertical="center"/>
    </xf>
    <xf numFmtId="0" fontId="10" fillId="0" borderId="0" xfId="0" applyFont="1" applyAlignment="1">
      <alignment horizontal="left" vertical="center"/>
    </xf>
    <xf numFmtId="0" fontId="12" fillId="0" borderId="0" xfId="0" applyFont="1" applyAlignment="1">
      <alignment horizontal="left" vertical="center"/>
    </xf>
    <xf numFmtId="0" fontId="7" fillId="2" borderId="0" xfId="0" applyFont="1" applyFill="1" applyAlignment="1">
      <alignment horizontal="left" vertical="center"/>
    </xf>
    <xf numFmtId="0" fontId="12" fillId="0" borderId="0" xfId="0" applyFont="1" applyAlignment="1">
      <alignment horizontal="left" vertical="center" wrapText="1"/>
    </xf>
    <xf numFmtId="0" fontId="5" fillId="3" borderId="14" xfId="0" applyFont="1" applyFill="1" applyBorder="1" applyAlignment="1">
      <alignment vertical="center" wrapText="1"/>
    </xf>
    <xf numFmtId="0" fontId="12" fillId="0" borderId="22" xfId="0" applyFont="1" applyBorder="1" applyAlignment="1">
      <alignment horizontal="left" vertical="center"/>
    </xf>
    <xf numFmtId="2" fontId="5" fillId="5" borderId="23" xfId="0" applyNumberFormat="1" applyFont="1" applyFill="1" applyBorder="1" applyAlignment="1">
      <alignment vertical="center"/>
    </xf>
    <xf numFmtId="0" fontId="5" fillId="0" borderId="0" xfId="0" applyFont="1" applyAlignment="1">
      <alignment horizontal="left"/>
    </xf>
    <xf numFmtId="2" fontId="5" fillId="5" borderId="3" xfId="0" applyNumberFormat="1" applyFont="1" applyFill="1" applyBorder="1" applyAlignment="1">
      <alignment vertical="center"/>
    </xf>
    <xf numFmtId="0" fontId="5" fillId="0" borderId="22" xfId="0" applyFont="1" applyBorder="1"/>
    <xf numFmtId="0" fontId="5" fillId="0" borderId="22" xfId="0" applyFont="1" applyBorder="1" applyAlignment="1">
      <alignment horizontal="left"/>
    </xf>
    <xf numFmtId="0" fontId="10"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5" fillId="6" borderId="3" xfId="0" applyFont="1" applyFill="1" applyBorder="1" applyAlignment="1">
      <alignment vertical="center" wrapText="1"/>
    </xf>
    <xf numFmtId="2" fontId="5" fillId="0" borderId="0" xfId="0" applyNumberFormat="1" applyFont="1" applyAlignment="1">
      <alignment vertical="center"/>
    </xf>
    <xf numFmtId="2" fontId="10" fillId="5" borderId="3" xfId="0" applyNumberFormat="1" applyFont="1" applyFill="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15" fillId="0" borderId="0" xfId="0" applyFont="1"/>
    <xf numFmtId="0" fontId="6" fillId="3" borderId="3" xfId="0" applyFont="1" applyFill="1" applyBorder="1" applyAlignment="1">
      <alignment vertical="center" wrapText="1"/>
    </xf>
    <xf numFmtId="0" fontId="6" fillId="3" borderId="14" xfId="0" applyFont="1" applyFill="1" applyBorder="1" applyAlignment="1">
      <alignment vertical="center" wrapText="1"/>
    </xf>
    <xf numFmtId="0" fontId="10" fillId="7" borderId="0" xfId="0" applyFont="1" applyFill="1" applyAlignment="1">
      <alignment horizontal="left" vertical="center"/>
    </xf>
    <xf numFmtId="0" fontId="4" fillId="0" borderId="22" xfId="0" applyFont="1" applyBorder="1"/>
    <xf numFmtId="0" fontId="11" fillId="0" borderId="0" xfId="0" applyFont="1" applyAlignment="1">
      <alignment horizontal="center" vertical="center"/>
    </xf>
    <xf numFmtId="0" fontId="11" fillId="2" borderId="3" xfId="0" applyFont="1" applyFill="1" applyBorder="1" applyAlignment="1">
      <alignment vertical="center" wrapText="1"/>
    </xf>
    <xf numFmtId="0" fontId="11" fillId="0" borderId="0" xfId="0" applyFont="1" applyAlignment="1">
      <alignment vertical="center"/>
    </xf>
    <xf numFmtId="0" fontId="12" fillId="0" borderId="22" xfId="0" applyFont="1" applyBorder="1" applyAlignment="1">
      <alignment horizontal="left" vertical="center" wrapText="1"/>
    </xf>
    <xf numFmtId="165" fontId="5" fillId="3" borderId="2" xfId="1" applyNumberFormat="1" applyFont="1" applyFill="1" applyBorder="1" applyAlignment="1">
      <alignment horizontal="center"/>
    </xf>
    <xf numFmtId="165" fontId="5" fillId="3" borderId="3" xfId="1" applyNumberFormat="1" applyFont="1" applyFill="1" applyBorder="1" applyAlignment="1">
      <alignment horizontal="center"/>
    </xf>
    <xf numFmtId="165" fontId="5" fillId="4" borderId="16" xfId="1" applyNumberFormat="1" applyFont="1" applyFill="1" applyBorder="1" applyAlignment="1">
      <alignment horizontal="center"/>
    </xf>
    <xf numFmtId="165" fontId="5" fillId="4" borderId="17" xfId="1" applyNumberFormat="1" applyFont="1" applyFill="1" applyBorder="1" applyAlignment="1">
      <alignment horizontal="center"/>
    </xf>
    <xf numFmtId="0" fontId="5" fillId="3" borderId="13" xfId="0" applyFont="1" applyFill="1" applyBorder="1" applyAlignment="1">
      <alignment horizontal="right"/>
    </xf>
    <xf numFmtId="165" fontId="5" fillId="4" borderId="18" xfId="1" applyNumberFormat="1" applyFont="1" applyFill="1" applyBorder="1" applyAlignment="1">
      <alignment horizontal="center"/>
    </xf>
    <xf numFmtId="165" fontId="5" fillId="4" borderId="11" xfId="1" applyNumberFormat="1" applyFont="1" applyFill="1" applyBorder="1" applyAlignment="1">
      <alignment horizontal="center"/>
    </xf>
    <xf numFmtId="165" fontId="5" fillId="4" borderId="4" xfId="1" applyNumberFormat="1" applyFont="1" applyFill="1" applyBorder="1" applyAlignment="1">
      <alignment horizontal="center"/>
    </xf>
    <xf numFmtId="165" fontId="5" fillId="4" borderId="5" xfId="1" applyNumberFormat="1" applyFont="1" applyFill="1" applyBorder="1" applyAlignment="1">
      <alignment horizontal="center"/>
    </xf>
    <xf numFmtId="2" fontId="5" fillId="3" borderId="3" xfId="0" applyNumberFormat="1" applyFont="1" applyFill="1" applyBorder="1" applyAlignment="1">
      <alignment vertical="center" wrapText="1"/>
    </xf>
    <xf numFmtId="1" fontId="5" fillId="3" borderId="3" xfId="0" applyNumberFormat="1" applyFont="1" applyFill="1" applyBorder="1" applyAlignment="1">
      <alignment vertical="center" wrapText="1"/>
    </xf>
    <xf numFmtId="1" fontId="5" fillId="3" borderId="14" xfId="0" applyNumberFormat="1" applyFont="1" applyFill="1" applyBorder="1" applyAlignment="1">
      <alignment vertical="center" wrapText="1"/>
    </xf>
    <xf numFmtId="1" fontId="5" fillId="5" borderId="23" xfId="0" applyNumberFormat="1" applyFont="1" applyFill="1" applyBorder="1" applyAlignment="1">
      <alignment vertical="center"/>
    </xf>
    <xf numFmtId="1" fontId="5" fillId="0" borderId="0" xfId="0" applyNumberFormat="1" applyFont="1"/>
    <xf numFmtId="1" fontId="5" fillId="5" borderId="3" xfId="0" applyNumberFormat="1" applyFont="1" applyFill="1" applyBorder="1" applyAlignment="1">
      <alignment vertical="center"/>
    </xf>
    <xf numFmtId="0" fontId="0" fillId="0" borderId="24" xfId="0" applyBorder="1"/>
    <xf numFmtId="17" fontId="0" fillId="0" borderId="25" xfId="0" applyNumberFormat="1" applyBorder="1"/>
    <xf numFmtId="0" fontId="0" fillId="0" borderId="26" xfId="0" applyBorder="1"/>
    <xf numFmtId="0" fontId="0" fillId="0" borderId="27" xfId="0" applyBorder="1"/>
    <xf numFmtId="0" fontId="0" fillId="0" borderId="9" xfId="0" applyBorder="1"/>
    <xf numFmtId="0" fontId="0" fillId="0" borderId="28" xfId="0" applyBorder="1"/>
    <xf numFmtId="0" fontId="18" fillId="0" borderId="0" xfId="0" applyFont="1"/>
    <xf numFmtId="9" fontId="5" fillId="5" borderId="23" xfId="2" applyFont="1" applyFill="1" applyBorder="1" applyAlignment="1">
      <alignment vertical="center"/>
    </xf>
    <xf numFmtId="0" fontId="2" fillId="0" borderId="0" xfId="4"/>
    <xf numFmtId="0" fontId="18" fillId="0" borderId="0" xfId="4" applyFont="1"/>
    <xf numFmtId="0" fontId="2" fillId="0" borderId="3" xfId="4" applyBorder="1"/>
    <xf numFmtId="17" fontId="2" fillId="0" borderId="3" xfId="4" applyNumberFormat="1" applyBorder="1"/>
    <xf numFmtId="0" fontId="2" fillId="0" borderId="3" xfId="4" applyBorder="1" applyAlignment="1">
      <alignment horizontal="right"/>
    </xf>
    <xf numFmtId="166" fontId="2" fillId="0" borderId="3" xfId="4" applyNumberFormat="1" applyBorder="1"/>
    <xf numFmtId="0" fontId="19" fillId="0" borderId="0" xfId="4" applyFont="1"/>
    <xf numFmtId="0" fontId="2" fillId="0" borderId="3" xfId="0" applyFont="1" applyBorder="1" applyAlignment="1">
      <alignment horizontal="right"/>
    </xf>
    <xf numFmtId="0" fontId="18" fillId="0" borderId="0" xfId="4" applyFont="1" applyAlignment="1">
      <alignment horizontal="right"/>
    </xf>
    <xf numFmtId="17" fontId="2" fillId="0" borderId="3" xfId="4" applyNumberFormat="1" applyBorder="1" applyAlignment="1">
      <alignment horizontal="right"/>
    </xf>
    <xf numFmtId="0" fontId="2" fillId="0" borderId="0" xfId="4" applyAlignment="1">
      <alignment horizontal="right"/>
    </xf>
    <xf numFmtId="0" fontId="1" fillId="0" borderId="0" xfId="4" applyFont="1"/>
    <xf numFmtId="165" fontId="20" fillId="3" borderId="2" xfId="1" applyNumberFormat="1" applyFont="1" applyFill="1" applyBorder="1" applyAlignment="1">
      <alignment horizontal="center"/>
    </xf>
    <xf numFmtId="0" fontId="4" fillId="0" borderId="0" xfId="0" applyFont="1" applyAlignment="1">
      <alignment horizontal="left" wrapText="1"/>
    </xf>
    <xf numFmtId="3" fontId="21" fillId="3" borderId="2" xfId="0" applyNumberFormat="1" applyFont="1" applyFill="1" applyBorder="1" applyAlignment="1">
      <alignment horizontal="center"/>
    </xf>
    <xf numFmtId="1" fontId="21" fillId="4" borderId="7" xfId="0" applyNumberFormat="1" applyFont="1" applyFill="1" applyBorder="1" applyAlignment="1">
      <alignment horizontal="center"/>
    </xf>
    <xf numFmtId="165" fontId="21" fillId="3" borderId="3" xfId="1" applyNumberFormat="1" applyFont="1" applyFill="1" applyBorder="1" applyAlignment="1">
      <alignment horizontal="center"/>
    </xf>
    <xf numFmtId="0" fontId="21" fillId="4" borderId="7" xfId="0" applyFont="1" applyFill="1" applyBorder="1" applyAlignment="1">
      <alignment horizontal="center"/>
    </xf>
    <xf numFmtId="0" fontId="21" fillId="4" borderId="11" xfId="0" applyFont="1" applyFill="1" applyBorder="1" applyAlignment="1">
      <alignment horizontal="center"/>
    </xf>
    <xf numFmtId="1" fontId="5" fillId="4" borderId="2" xfId="2" applyNumberFormat="1" applyFont="1" applyFill="1" applyBorder="1" applyAlignment="1">
      <alignment horizontal="right"/>
    </xf>
    <xf numFmtId="1" fontId="5" fillId="4" borderId="3" xfId="2" applyNumberFormat="1" applyFont="1" applyFill="1" applyBorder="1" applyAlignment="1">
      <alignment horizontal="right"/>
    </xf>
    <xf numFmtId="0" fontId="4" fillId="0" borderId="0" xfId="0" applyFont="1" applyAlignment="1">
      <alignment horizontal="right"/>
    </xf>
    <xf numFmtId="0" fontId="5" fillId="0" borderId="0" xfId="0" applyFont="1" applyAlignment="1">
      <alignment horizontal="right"/>
    </xf>
    <xf numFmtId="9" fontId="8" fillId="4" borderId="4" xfId="2" applyFont="1" applyFill="1" applyBorder="1" applyAlignment="1">
      <alignment horizontal="center"/>
    </xf>
    <xf numFmtId="0" fontId="3" fillId="2" borderId="0" xfId="0" applyFont="1" applyFill="1" applyAlignment="1">
      <alignment horizontal="left" vertical="center"/>
    </xf>
    <xf numFmtId="0" fontId="7" fillId="2" borderId="12" xfId="0" applyFont="1" applyFill="1" applyBorder="1" applyAlignment="1">
      <alignment horizontal="center"/>
    </xf>
    <xf numFmtId="0" fontId="7" fillId="2" borderId="0" xfId="0" applyFont="1" applyFill="1" applyAlignment="1">
      <alignment horizontal="center"/>
    </xf>
    <xf numFmtId="0" fontId="9" fillId="2" borderId="0" xfId="0" applyFont="1" applyFill="1" applyAlignment="1">
      <alignment horizontal="left"/>
    </xf>
    <xf numFmtId="0" fontId="5" fillId="0" borderId="0" xfId="0" applyFont="1" applyAlignment="1">
      <alignment horizontal="center" wrapText="1"/>
    </xf>
    <xf numFmtId="0" fontId="5" fillId="0" borderId="0" xfId="0" applyFont="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9" fillId="2" borderId="0" xfId="0" applyFont="1" applyFill="1" applyAlignment="1">
      <alignment horizontal="left" vertical="center"/>
    </xf>
    <xf numFmtId="0" fontId="12"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left" wrapText="1"/>
    </xf>
    <xf numFmtId="9" fontId="5" fillId="3" borderId="20" xfId="2" applyFont="1" applyFill="1" applyBorder="1" applyAlignment="1">
      <alignment horizontal="center" vertical="center" wrapText="1"/>
    </xf>
    <xf numFmtId="9" fontId="5" fillId="3" borderId="21" xfId="2" applyFont="1" applyFill="1" applyBorder="1" applyAlignment="1">
      <alignment horizontal="center" vertical="center" wrapText="1"/>
    </xf>
  </cellXfs>
  <cellStyles count="5">
    <cellStyle name="Comma" xfId="1" builtinId="3"/>
    <cellStyle name="Comma 7 2" xfId="3" xr:uid="{003D26C8-DCFE-A641-A430-0D516BF5B1DF}"/>
    <cellStyle name="Normal" xfId="0" builtinId="0"/>
    <cellStyle name="Normal 2" xfId="4" xr:uid="{F9700E80-8C35-4A49-947F-04E35E1E5A04}"/>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MODS/Research/Regulars/LondonOilCommentary/LOC.19Feb14.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osgroup.sharepoint.com/app/CollabExcelInnerLoop.Prod_RestOfWorld_VSO_b34df441_322033_1/bin/sandbox/Regulars/LondonOilCommentary/LondonOilCommentary-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LNCOMM/ENERGY/Coal/Pricing/coal_pricing%20X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C"/>
      <sheetName val="FwdIndications"/>
      <sheetName val="Holiday"/>
      <sheetName val="Commentary"/>
      <sheetName val="ForwardData"/>
      <sheetName val="HistoricData"/>
      <sheetName val="Flexible FX"/>
      <sheetName val="Months FX"/>
      <sheetName val="Quarters FX"/>
      <sheetName val="CFTC"/>
      <sheetName val="Market Data Selection"/>
      <sheetName val="Inventory Data"/>
      <sheetName val="GraphData"/>
      <sheetName val="MonthlyFX (OLD)"/>
      <sheetName val="FX (OLD)"/>
      <sheetName val="QuarterlyFX (OLD)"/>
      <sheetName val="Bloomberg OILOIL"/>
      <sheetName val="Bloomberg Markets This Mor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pients"/>
      <sheetName val="Help"/>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 Curve"/>
      <sheetName val="CRR Marks"/>
      <sheetName val="Discount curve"/>
      <sheetName val="Euro Scratch"/>
      <sheetName val="Euro Strips"/>
      <sheetName val="Vol Curve"/>
      <sheetName val="FilterData"/>
      <sheetName val="APO Scratch"/>
      <sheetName val="Referance"/>
      <sheetName val="Config"/>
      <sheetName val="Sheet1"/>
      <sheetName val="Prices"/>
      <sheetName val="Orders"/>
      <sheetName val="Spreads"/>
      <sheetName val="Reference"/>
      <sheetName val="OtherCurves"/>
      <sheetName val="Calcs"/>
      <sheetName val="Curve Input"/>
      <sheetName val="upload"/>
      <sheetName val="pricing"/>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dimension ref="A1:C25"/>
  <sheetViews>
    <sheetView tabSelected="1" zoomScale="177" zoomScaleNormal="115" workbookViewId="0">
      <selection activeCell="B29" sqref="B29"/>
    </sheetView>
  </sheetViews>
  <sheetFormatPr baseColWidth="10" defaultColWidth="8.6640625" defaultRowHeight="14" x14ac:dyDescent="0.15"/>
  <cols>
    <col min="1" max="1" width="40" style="1" customWidth="1"/>
    <col min="2" max="2" width="24.5" style="1" customWidth="1"/>
    <col min="3" max="3" width="21.5" style="1" customWidth="1"/>
    <col min="4" max="16384" width="8.6640625" style="1"/>
  </cols>
  <sheetData>
    <row r="1" spans="1:3" ht="18" x14ac:dyDescent="0.15">
      <c r="A1" s="106" t="s">
        <v>0</v>
      </c>
      <c r="B1" s="106"/>
    </row>
    <row r="2" spans="1:3" x14ac:dyDescent="0.15">
      <c r="A2" s="2" t="s">
        <v>1</v>
      </c>
    </row>
    <row r="3" spans="1:3" x14ac:dyDescent="0.15">
      <c r="A3" s="3" t="s">
        <v>105</v>
      </c>
    </row>
    <row r="5" spans="1:3" x14ac:dyDescent="0.15">
      <c r="A5" s="4"/>
      <c r="B5" s="5" t="s">
        <v>140</v>
      </c>
      <c r="C5" s="5" t="s">
        <v>128</v>
      </c>
    </row>
    <row r="6" spans="1:3" ht="21.5" customHeight="1" x14ac:dyDescent="0.15">
      <c r="A6" s="6" t="s">
        <v>3</v>
      </c>
    </row>
    <row r="7" spans="1:3" ht="11.5" customHeight="1" x14ac:dyDescent="0.15">
      <c r="A7" s="6"/>
      <c r="B7" s="7"/>
      <c r="C7" s="7"/>
    </row>
    <row r="8" spans="1:3" x14ac:dyDescent="0.15">
      <c r="A8" s="2" t="s">
        <v>4</v>
      </c>
      <c r="B8" s="96" t="s">
        <v>130</v>
      </c>
      <c r="C8" s="98" t="s">
        <v>130</v>
      </c>
    </row>
    <row r="9" spans="1:3" ht="15" thickBot="1" x14ac:dyDescent="0.2">
      <c r="A9" s="2" t="s">
        <v>5</v>
      </c>
      <c r="B9" s="10"/>
      <c r="C9" s="11"/>
    </row>
    <row r="10" spans="1:3" x14ac:dyDescent="0.15">
      <c r="A10" s="12" t="s">
        <v>6</v>
      </c>
      <c r="B10" s="97" t="s">
        <v>130</v>
      </c>
      <c r="C10" s="99" t="s">
        <v>130</v>
      </c>
    </row>
    <row r="11" spans="1:3" x14ac:dyDescent="0.15">
      <c r="A11" s="4"/>
      <c r="B11" s="7"/>
      <c r="C11" s="7"/>
    </row>
    <row r="12" spans="1:3" x14ac:dyDescent="0.15">
      <c r="A12" s="6" t="s">
        <v>7</v>
      </c>
      <c r="B12" s="7"/>
      <c r="C12" s="7"/>
    </row>
    <row r="13" spans="1:3" x14ac:dyDescent="0.15">
      <c r="A13" s="6"/>
      <c r="B13" s="7"/>
      <c r="C13" s="7"/>
    </row>
    <row r="14" spans="1:3" x14ac:dyDescent="0.15">
      <c r="A14" s="2" t="s">
        <v>4</v>
      </c>
      <c r="B14" s="8"/>
      <c r="C14" s="9"/>
    </row>
    <row r="15" spans="1:3" ht="15" thickBot="1" x14ac:dyDescent="0.2">
      <c r="A15" s="2" t="s">
        <v>5</v>
      </c>
      <c r="B15" s="10"/>
      <c r="C15" s="11"/>
    </row>
    <row r="16" spans="1:3" x14ac:dyDescent="0.15">
      <c r="A16" s="12" t="s">
        <v>6</v>
      </c>
      <c r="B16" s="13">
        <f>SUM(B14:B15)</f>
        <v>0</v>
      </c>
      <c r="C16" s="13">
        <f>SUM(C14:C15)</f>
        <v>0</v>
      </c>
    </row>
    <row r="17" spans="1:3" x14ac:dyDescent="0.15">
      <c r="A17" s="4"/>
      <c r="B17" s="7"/>
      <c r="C17" s="7"/>
    </row>
    <row r="18" spans="1:3" x14ac:dyDescent="0.15">
      <c r="A18" s="6" t="s">
        <v>8</v>
      </c>
      <c r="B18" s="7"/>
      <c r="C18" s="7"/>
    </row>
    <row r="19" spans="1:3" x14ac:dyDescent="0.15">
      <c r="A19" s="6"/>
      <c r="B19" s="7"/>
      <c r="C19" s="7"/>
    </row>
    <row r="20" spans="1:3" x14ac:dyDescent="0.15">
      <c r="A20" s="2" t="s">
        <v>4</v>
      </c>
      <c r="B20" s="8"/>
      <c r="C20" s="9"/>
    </row>
    <row r="21" spans="1:3" ht="15" thickBot="1" x14ac:dyDescent="0.2">
      <c r="A21" s="2" t="s">
        <v>5</v>
      </c>
      <c r="B21" s="10"/>
      <c r="C21" s="11"/>
    </row>
    <row r="22" spans="1:3" ht="15" thickBot="1" x14ac:dyDescent="0.2">
      <c r="A22" s="14" t="s">
        <v>6</v>
      </c>
      <c r="B22" s="15">
        <f>SUM(B20:B21)</f>
        <v>0</v>
      </c>
      <c r="C22" s="15">
        <f>SUM(C20:C21)</f>
        <v>0</v>
      </c>
    </row>
    <row r="23" spans="1:3" ht="15" thickBot="1" x14ac:dyDescent="0.2">
      <c r="A23" s="16" t="s">
        <v>9</v>
      </c>
      <c r="B23" s="100" t="s">
        <v>130</v>
      </c>
      <c r="C23" s="100" t="s">
        <v>130</v>
      </c>
    </row>
    <row r="25" spans="1:3" ht="75" x14ac:dyDescent="0.15">
      <c r="A25" s="95" t="s">
        <v>141</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dimension ref="A1:S37"/>
  <sheetViews>
    <sheetView zoomScale="114" zoomScaleNormal="115" workbookViewId="0">
      <selection activeCell="G41" sqref="G41"/>
    </sheetView>
  </sheetViews>
  <sheetFormatPr baseColWidth="10" defaultColWidth="8.6640625" defaultRowHeight="14" x14ac:dyDescent="0.15"/>
  <cols>
    <col min="1" max="1" width="46" style="1" customWidth="1"/>
    <col min="2" max="2" width="18.33203125" style="1" customWidth="1"/>
    <col min="3" max="3" width="15.1640625" style="1" customWidth="1"/>
    <col min="4" max="4" width="11.33203125" style="1" customWidth="1"/>
    <col min="5" max="5" width="13" style="1" customWidth="1"/>
    <col min="6" max="6" width="11.33203125" style="1" customWidth="1"/>
    <col min="7" max="7" width="14.1640625" style="1" customWidth="1"/>
    <col min="8" max="8" width="11.33203125" style="1" customWidth="1"/>
    <col min="9" max="9" width="15.1640625" style="1" customWidth="1"/>
    <col min="10" max="10" width="8.6640625" style="1"/>
    <col min="11" max="11" width="24.83203125" style="1" customWidth="1"/>
    <col min="12" max="12" width="14.6640625" style="1" customWidth="1"/>
    <col min="13" max="13" width="15.33203125" style="1" customWidth="1"/>
    <col min="14" max="14" width="13.5" style="1" customWidth="1"/>
    <col min="15" max="15" width="12.83203125" style="1" customWidth="1"/>
    <col min="16" max="16" width="10.83203125" style="1" customWidth="1"/>
    <col min="17" max="17" width="13.6640625" style="1" customWidth="1"/>
    <col min="18" max="18" width="8.6640625" style="1"/>
    <col min="19" max="19" width="13.6640625" style="1" customWidth="1"/>
    <col min="20" max="16384" width="8.6640625" style="1"/>
  </cols>
  <sheetData>
    <row r="1" spans="1:19" ht="18" x14ac:dyDescent="0.15">
      <c r="A1" s="106" t="s">
        <v>10</v>
      </c>
      <c r="B1" s="106"/>
    </row>
    <row r="2" spans="1:19" x14ac:dyDescent="0.15">
      <c r="A2" s="2" t="s">
        <v>1</v>
      </c>
    </row>
    <row r="3" spans="1:19" x14ac:dyDescent="0.15">
      <c r="A3" s="3" t="s">
        <v>105</v>
      </c>
    </row>
    <row r="4" spans="1:19" x14ac:dyDescent="0.15">
      <c r="A4" s="50" t="s">
        <v>126</v>
      </c>
    </row>
    <row r="5" spans="1:19" ht="15" x14ac:dyDescent="0.2">
      <c r="A5" s="17"/>
      <c r="B5" s="107">
        <v>2020</v>
      </c>
      <c r="C5" s="108"/>
      <c r="D5" s="108">
        <v>2021</v>
      </c>
      <c r="E5" s="108"/>
      <c r="F5" s="108">
        <v>2022</v>
      </c>
      <c r="G5" s="108"/>
      <c r="H5" s="108" t="s">
        <v>103</v>
      </c>
      <c r="I5" s="108"/>
      <c r="P5"/>
      <c r="Q5"/>
      <c r="R5"/>
      <c r="S5"/>
    </row>
    <row r="6" spans="1:19" ht="15" x14ac:dyDescent="0.2">
      <c r="A6" s="17"/>
      <c r="B6" s="5" t="s">
        <v>2</v>
      </c>
      <c r="C6" s="5" t="s">
        <v>120</v>
      </c>
      <c r="D6" s="5" t="s">
        <v>2</v>
      </c>
      <c r="E6" s="5" t="s">
        <v>11</v>
      </c>
      <c r="F6" s="5" t="s">
        <v>2</v>
      </c>
      <c r="G6" s="5" t="s">
        <v>11</v>
      </c>
      <c r="H6" s="5" t="s">
        <v>2</v>
      </c>
      <c r="I6" s="5" t="s">
        <v>11</v>
      </c>
      <c r="P6"/>
      <c r="Q6"/>
      <c r="R6"/>
      <c r="S6"/>
    </row>
    <row r="7" spans="1:19" ht="21.5" customHeight="1" x14ac:dyDescent="0.15">
      <c r="A7" s="6" t="s">
        <v>12</v>
      </c>
      <c r="B7" s="2"/>
      <c r="C7" s="2"/>
      <c r="D7" s="72"/>
      <c r="E7" s="72"/>
      <c r="F7" s="72"/>
      <c r="G7" s="72"/>
      <c r="H7" s="72"/>
      <c r="I7" s="72"/>
    </row>
    <row r="8" spans="1:19" ht="15" customHeight="1" x14ac:dyDescent="0.15">
      <c r="A8" s="2" t="s">
        <v>133</v>
      </c>
      <c r="B8" s="59">
        <v>100</v>
      </c>
      <c r="C8" s="59">
        <v>100</v>
      </c>
      <c r="D8" s="59">
        <v>120.54961259010923</v>
      </c>
      <c r="E8" s="59">
        <v>214.36602095966632</v>
      </c>
      <c r="F8" s="59">
        <v>75.19248673333189</v>
      </c>
      <c r="G8" s="59">
        <v>162.7051646942854</v>
      </c>
      <c r="H8" s="59">
        <v>68.570017477892534</v>
      </c>
      <c r="I8" s="59">
        <v>111.90681525634913</v>
      </c>
    </row>
    <row r="9" spans="1:19" ht="15" thickBot="1" x14ac:dyDescent="0.2">
      <c r="A9" s="2" t="s">
        <v>13</v>
      </c>
      <c r="B9" s="63">
        <v>0</v>
      </c>
      <c r="C9" s="63">
        <v>0</v>
      </c>
      <c r="D9" s="63">
        <v>0</v>
      </c>
      <c r="E9" s="63">
        <v>0</v>
      </c>
      <c r="F9" s="63">
        <v>0</v>
      </c>
      <c r="G9" s="63">
        <v>0</v>
      </c>
      <c r="H9" s="63">
        <v>0</v>
      </c>
      <c r="I9" s="63">
        <v>0</v>
      </c>
    </row>
    <row r="10" spans="1:19" ht="15" thickBot="1" x14ac:dyDescent="0.2">
      <c r="A10" s="18" t="s">
        <v>134</v>
      </c>
      <c r="B10" s="61">
        <v>100</v>
      </c>
      <c r="C10" s="62">
        <v>100</v>
      </c>
      <c r="D10" s="62">
        <v>120.54961259010923</v>
      </c>
      <c r="E10" s="62">
        <v>214.36602095966632</v>
      </c>
      <c r="F10" s="62">
        <v>75.19248673333189</v>
      </c>
      <c r="G10" s="62">
        <v>162.7051646942854</v>
      </c>
      <c r="H10" s="62">
        <v>68.570017477892534</v>
      </c>
      <c r="I10" s="62">
        <v>111.90681525634913</v>
      </c>
    </row>
    <row r="11" spans="1:19" x14ac:dyDescent="0.15">
      <c r="A11" s="17"/>
      <c r="B11" s="19"/>
      <c r="C11" s="19"/>
      <c r="D11" s="19"/>
      <c r="E11" s="2"/>
      <c r="F11" s="2"/>
      <c r="G11" s="2"/>
      <c r="H11" s="2"/>
      <c r="I11" s="2"/>
    </row>
    <row r="12" spans="1:19" x14ac:dyDescent="0.15">
      <c r="A12" s="6" t="s">
        <v>118</v>
      </c>
      <c r="B12" s="19"/>
      <c r="C12" s="19"/>
      <c r="D12" s="19"/>
      <c r="E12" s="2"/>
      <c r="F12" s="2"/>
      <c r="G12" s="2"/>
      <c r="H12" s="2"/>
      <c r="I12" s="2"/>
    </row>
    <row r="13" spans="1:19" ht="15" thickBot="1" x14ac:dyDescent="0.2">
      <c r="A13" s="2" t="s">
        <v>104</v>
      </c>
      <c r="B13" s="59">
        <v>19660.911</v>
      </c>
      <c r="C13" s="60">
        <v>12104624</v>
      </c>
      <c r="D13" s="60">
        <v>26973.365000000002</v>
      </c>
      <c r="E13" s="60">
        <v>31156949</v>
      </c>
      <c r="F13" s="60">
        <v>35468.057999999997</v>
      </c>
      <c r="G13" s="60">
        <v>47636306</v>
      </c>
      <c r="H13" s="60">
        <v>45058.92</v>
      </c>
      <c r="I13" s="60">
        <v>42082902</v>
      </c>
    </row>
    <row r="14" spans="1:19" ht="15" thickBot="1" x14ac:dyDescent="0.2">
      <c r="A14" s="12" t="s">
        <v>6</v>
      </c>
      <c r="B14" s="64">
        <f t="shared" ref="B14:I14" si="0">SUM(B13:B13)</f>
        <v>19660.911</v>
      </c>
      <c r="C14" s="65">
        <f t="shared" si="0"/>
        <v>12104624</v>
      </c>
      <c r="D14" s="65">
        <f t="shared" si="0"/>
        <v>26973.365000000002</v>
      </c>
      <c r="E14" s="65">
        <f t="shared" si="0"/>
        <v>31156949</v>
      </c>
      <c r="F14" s="65">
        <f t="shared" si="0"/>
        <v>35468.057999999997</v>
      </c>
      <c r="G14" s="65">
        <f t="shared" si="0"/>
        <v>47636306</v>
      </c>
      <c r="H14" s="65">
        <f t="shared" si="0"/>
        <v>45058.92</v>
      </c>
      <c r="I14" s="65">
        <f t="shared" si="0"/>
        <v>42082902</v>
      </c>
    </row>
    <row r="15" spans="1:19" x14ac:dyDescent="0.15">
      <c r="A15" s="17"/>
      <c r="B15" s="19"/>
      <c r="C15" s="19"/>
      <c r="D15" s="19"/>
      <c r="E15" s="2"/>
      <c r="F15" s="2"/>
      <c r="G15" s="2"/>
      <c r="H15" s="2"/>
      <c r="I15" s="2"/>
    </row>
    <row r="16" spans="1:19" x14ac:dyDescent="0.15">
      <c r="A16" s="6" t="s">
        <v>117</v>
      </c>
      <c r="B16" s="19"/>
      <c r="C16" s="19"/>
      <c r="D16" s="19"/>
      <c r="E16" s="2"/>
      <c r="F16" s="2"/>
      <c r="G16" s="2"/>
      <c r="H16" s="2"/>
      <c r="I16" s="2"/>
    </row>
    <row r="17" spans="1:10" x14ac:dyDescent="0.15">
      <c r="A17" s="2" t="s">
        <v>106</v>
      </c>
      <c r="B17" s="94">
        <v>57457.654999999999</v>
      </c>
      <c r="C17" s="60">
        <v>40412613</v>
      </c>
      <c r="D17" s="60">
        <v>64182.733</v>
      </c>
      <c r="E17" s="60">
        <v>67925851</v>
      </c>
      <c r="F17" s="60">
        <v>83394.131999999998</v>
      </c>
      <c r="G17" s="60">
        <v>121915587</v>
      </c>
      <c r="H17" s="60">
        <v>75899.7</v>
      </c>
      <c r="I17" s="60">
        <v>91395984</v>
      </c>
    </row>
    <row r="18" spans="1:10" x14ac:dyDescent="0.15">
      <c r="A18" s="2" t="s">
        <v>107</v>
      </c>
      <c r="B18" s="59">
        <v>36320.277999999998</v>
      </c>
      <c r="C18" s="60">
        <v>26893745</v>
      </c>
      <c r="D18" s="60">
        <v>49599.696000000004</v>
      </c>
      <c r="E18" s="60">
        <v>52815969</v>
      </c>
      <c r="F18" s="60">
        <v>78875.320999999996</v>
      </c>
      <c r="G18" s="60">
        <v>120569036</v>
      </c>
      <c r="H18" s="60">
        <v>55119.862999999998</v>
      </c>
      <c r="I18" s="60">
        <v>67860075</v>
      </c>
    </row>
    <row r="19" spans="1:10" x14ac:dyDescent="0.15">
      <c r="A19" s="2" t="s">
        <v>108</v>
      </c>
      <c r="B19" s="59">
        <v>32277.216</v>
      </c>
      <c r="C19" s="60">
        <v>21712478</v>
      </c>
      <c r="D19" s="60">
        <v>31416.75</v>
      </c>
      <c r="E19" s="60">
        <v>28876220</v>
      </c>
      <c r="F19" s="60">
        <v>36334.671000000002</v>
      </c>
      <c r="G19" s="60">
        <v>48768227</v>
      </c>
      <c r="H19" s="60">
        <v>30867.64</v>
      </c>
      <c r="I19" s="60">
        <v>31080505</v>
      </c>
    </row>
    <row r="20" spans="1:10" x14ac:dyDescent="0.15">
      <c r="A20" s="1" t="s">
        <v>109</v>
      </c>
      <c r="B20" s="59">
        <v>56781.334000000003</v>
      </c>
      <c r="C20" s="59">
        <v>53772977</v>
      </c>
      <c r="D20" s="59">
        <v>92885.09600000002</v>
      </c>
      <c r="E20" s="59">
        <v>108401488</v>
      </c>
      <c r="F20" s="59">
        <v>85104.335999999981</v>
      </c>
      <c r="G20" s="59">
        <v>139635113</v>
      </c>
      <c r="H20" s="59">
        <v>71825.199000000022</v>
      </c>
      <c r="I20" s="59">
        <v>107724929</v>
      </c>
    </row>
    <row r="21" spans="1:10" ht="15" thickBot="1" x14ac:dyDescent="0.2">
      <c r="A21" s="20" t="s">
        <v>6</v>
      </c>
      <c r="B21" s="66">
        <f>SUM(B17:B20)</f>
        <v>182836.48300000001</v>
      </c>
      <c r="C21" s="67">
        <f t="shared" ref="C21:I21" si="1">SUM(C17:C20)</f>
        <v>142791813</v>
      </c>
      <c r="D21" s="67">
        <f t="shared" si="1"/>
        <v>238084.27500000002</v>
      </c>
      <c r="E21" s="67">
        <f t="shared" si="1"/>
        <v>258019528</v>
      </c>
      <c r="F21" s="67">
        <f t="shared" si="1"/>
        <v>283708.45999999996</v>
      </c>
      <c r="G21" s="67">
        <f t="shared" si="1"/>
        <v>430887963</v>
      </c>
      <c r="H21" s="67">
        <f>SUM(H17:H20)</f>
        <v>233712.402</v>
      </c>
      <c r="I21" s="67">
        <f t="shared" si="1"/>
        <v>298061493</v>
      </c>
    </row>
    <row r="22" spans="1:10" ht="15" thickBot="1" x14ac:dyDescent="0.2">
      <c r="A22" s="21" t="s">
        <v>132</v>
      </c>
      <c r="B22" s="61">
        <v>100</v>
      </c>
      <c r="C22" s="61">
        <v>100</v>
      </c>
      <c r="D22" s="61">
        <v>125.78280839061131</v>
      </c>
      <c r="E22" s="61">
        <v>199.26776917261577</v>
      </c>
      <c r="F22" s="61">
        <v>116.8909640463975</v>
      </c>
      <c r="G22" s="61">
        <v>242.47754883420222</v>
      </c>
      <c r="H22" s="61">
        <v>103.52462080238232</v>
      </c>
      <c r="I22" s="61">
        <v>170.65482573887522</v>
      </c>
    </row>
    <row r="23" spans="1:10" x14ac:dyDescent="0.15">
      <c r="A23" s="3"/>
      <c r="B23" s="2"/>
      <c r="C23" s="2"/>
      <c r="D23" s="72"/>
      <c r="E23" s="72"/>
      <c r="F23" s="72"/>
      <c r="G23" s="72"/>
      <c r="H23" s="72"/>
      <c r="I23" s="72"/>
    </row>
    <row r="24" spans="1:10" x14ac:dyDescent="0.15">
      <c r="A24" s="3"/>
      <c r="B24" s="107">
        <v>2020</v>
      </c>
      <c r="C24" s="108"/>
      <c r="D24" s="108">
        <v>2021</v>
      </c>
      <c r="E24" s="108"/>
      <c r="F24" s="108">
        <v>2022</v>
      </c>
      <c r="G24" s="108"/>
      <c r="H24" s="108" t="s">
        <v>103</v>
      </c>
      <c r="I24" s="108"/>
    </row>
    <row r="25" spans="1:10" x14ac:dyDescent="0.15">
      <c r="A25" s="2"/>
      <c r="B25" s="5" t="s">
        <v>2</v>
      </c>
      <c r="C25" s="5" t="s">
        <v>11</v>
      </c>
      <c r="D25" s="5" t="s">
        <v>2</v>
      </c>
      <c r="E25" s="5" t="s">
        <v>11</v>
      </c>
      <c r="F25" s="5" t="s">
        <v>2</v>
      </c>
      <c r="G25" s="5" t="s">
        <v>11</v>
      </c>
      <c r="H25" s="5" t="s">
        <v>2</v>
      </c>
      <c r="I25" s="5" t="s">
        <v>11</v>
      </c>
    </row>
    <row r="26" spans="1:10" x14ac:dyDescent="0.15">
      <c r="A26" s="6" t="s">
        <v>16</v>
      </c>
      <c r="B26" s="2"/>
      <c r="C26" s="2"/>
      <c r="D26" s="72"/>
      <c r="E26" s="72"/>
      <c r="F26" s="72"/>
      <c r="G26" s="72"/>
      <c r="H26" s="72"/>
      <c r="I26" s="72"/>
    </row>
    <row r="27" spans="1:10" x14ac:dyDescent="0.15">
      <c r="A27" s="2" t="s">
        <v>135</v>
      </c>
      <c r="B27" s="101">
        <v>100</v>
      </c>
      <c r="C27" s="102">
        <v>100</v>
      </c>
      <c r="D27" s="102">
        <v>95.839498364314863</v>
      </c>
      <c r="E27" s="102">
        <v>107.57686596770786</v>
      </c>
      <c r="F27" s="102">
        <v>64.327031047058298</v>
      </c>
      <c r="G27" s="102">
        <v>67.101125640929993</v>
      </c>
      <c r="H27" s="102">
        <v>66.235468380787907</v>
      </c>
      <c r="I27" s="102">
        <v>65.57494918285029</v>
      </c>
      <c r="J27" s="103"/>
    </row>
    <row r="28" spans="1:10" x14ac:dyDescent="0.15">
      <c r="A28" s="2" t="s">
        <v>17</v>
      </c>
      <c r="B28" s="101" t="s">
        <v>131</v>
      </c>
      <c r="C28" s="102" t="s">
        <v>131</v>
      </c>
      <c r="D28" s="102" t="s">
        <v>131</v>
      </c>
      <c r="E28" s="102" t="s">
        <v>131</v>
      </c>
      <c r="F28" s="102" t="s">
        <v>131</v>
      </c>
      <c r="G28" s="102" t="s">
        <v>131</v>
      </c>
      <c r="H28" s="102" t="s">
        <v>131</v>
      </c>
      <c r="I28" s="102" t="s">
        <v>131</v>
      </c>
      <c r="J28" s="103"/>
    </row>
    <row r="29" spans="1:10" x14ac:dyDescent="0.15">
      <c r="A29" s="2" t="s">
        <v>136</v>
      </c>
      <c r="B29" s="101">
        <v>100</v>
      </c>
      <c r="C29" s="102">
        <v>100</v>
      </c>
      <c r="D29" s="102">
        <v>109.07122852915631</v>
      </c>
      <c r="E29" s="102">
        <v>129.1714577695231</v>
      </c>
      <c r="F29" s="102">
        <v>154.33087990222035</v>
      </c>
      <c r="G29" s="102">
        <v>162.29877410835365</v>
      </c>
      <c r="H29" s="102">
        <v>221.37750699658932</v>
      </c>
      <c r="I29" s="102">
        <v>203.72100189715661</v>
      </c>
      <c r="J29" s="103"/>
    </row>
    <row r="30" spans="1:10" x14ac:dyDescent="0.15">
      <c r="A30" s="2" t="s">
        <v>137</v>
      </c>
      <c r="B30" s="101">
        <v>100</v>
      </c>
      <c r="C30" s="101">
        <v>100</v>
      </c>
      <c r="D30" s="101">
        <v>88.807372635443258</v>
      </c>
      <c r="E30" s="101">
        <v>84.349225126238991</v>
      </c>
      <c r="F30" s="101">
        <v>124.16713343858939</v>
      </c>
      <c r="G30" s="101">
        <v>124.41443421192749</v>
      </c>
      <c r="H30" s="101">
        <v>127.5993651413211</v>
      </c>
      <c r="I30" s="101">
        <v>132.52310638048189</v>
      </c>
      <c r="J30" s="103"/>
    </row>
    <row r="31" spans="1:10" x14ac:dyDescent="0.15">
      <c r="A31" s="2" t="s">
        <v>138</v>
      </c>
      <c r="B31" s="101">
        <v>100</v>
      </c>
      <c r="C31" s="101">
        <v>100</v>
      </c>
      <c r="D31" s="101">
        <v>108.56968144066217</v>
      </c>
      <c r="E31" s="101">
        <v>98.554602478567517</v>
      </c>
      <c r="F31" s="101">
        <v>185.78516617875036</v>
      </c>
      <c r="G31" s="101">
        <v>184.88980853231979</v>
      </c>
      <c r="H31" s="101">
        <v>146.59370356059662</v>
      </c>
      <c r="I31" s="101">
        <v>147.85788135928175</v>
      </c>
      <c r="J31" s="103"/>
    </row>
    <row r="32" spans="1:10" ht="15" thickBot="1" x14ac:dyDescent="0.2">
      <c r="A32" s="22" t="s">
        <v>139</v>
      </c>
      <c r="B32" s="101">
        <v>100</v>
      </c>
      <c r="C32" s="101">
        <v>100</v>
      </c>
      <c r="D32" s="101">
        <v>95.839498364314863</v>
      </c>
      <c r="E32" s="101">
        <v>107.57686596770786</v>
      </c>
      <c r="F32" s="101">
        <v>64.327031047058298</v>
      </c>
      <c r="G32" s="101">
        <v>67.101125640929993</v>
      </c>
      <c r="H32" s="101">
        <v>66.235468380787907</v>
      </c>
      <c r="I32" s="101">
        <v>65.57494918285029</v>
      </c>
      <c r="J32" s="103"/>
    </row>
    <row r="33" spans="1:10" x14ac:dyDescent="0.15">
      <c r="A33" s="2"/>
      <c r="B33" s="104"/>
      <c r="C33" s="104"/>
      <c r="D33" s="104"/>
      <c r="E33" s="104"/>
      <c r="F33" s="104"/>
      <c r="G33" s="104"/>
      <c r="H33" s="104"/>
      <c r="I33" s="104"/>
      <c r="J33" s="103"/>
    </row>
    <row r="34" spans="1:10" ht="15" thickBot="1" x14ac:dyDescent="0.2">
      <c r="A34" s="2"/>
      <c r="B34" s="5" t="s">
        <v>2</v>
      </c>
      <c r="C34" s="5" t="s">
        <v>11</v>
      </c>
      <c r="D34" s="2"/>
      <c r="E34" s="2"/>
      <c r="F34" s="2"/>
      <c r="G34" s="2"/>
      <c r="H34" s="2"/>
      <c r="I34" s="2"/>
    </row>
    <row r="35" spans="1:10" ht="15" thickBot="1" x14ac:dyDescent="0.2">
      <c r="A35" s="21" t="s">
        <v>18</v>
      </c>
      <c r="B35" s="105" t="s">
        <v>130</v>
      </c>
      <c r="C35" s="105" t="s">
        <v>130</v>
      </c>
      <c r="D35" s="2"/>
      <c r="E35" s="2"/>
      <c r="F35" s="2"/>
      <c r="G35" s="2"/>
      <c r="H35" s="2"/>
      <c r="I35" s="2"/>
    </row>
    <row r="36" spans="1:10" ht="15" thickBot="1" x14ac:dyDescent="0.2">
      <c r="A36" s="21" t="s">
        <v>19</v>
      </c>
      <c r="B36" s="105" t="s">
        <v>130</v>
      </c>
      <c r="C36" s="105" t="s">
        <v>130</v>
      </c>
      <c r="D36" s="2"/>
      <c r="E36" s="2"/>
      <c r="F36" s="2"/>
      <c r="G36" s="2"/>
      <c r="H36" s="2"/>
      <c r="I36" s="2"/>
    </row>
    <row r="37" spans="1:10" x14ac:dyDescent="0.15">
      <c r="A37" s="2"/>
      <c r="B37" s="2"/>
      <c r="C37" s="2"/>
      <c r="D37" s="2"/>
      <c r="E37" s="2"/>
      <c r="F37" s="2"/>
      <c r="G37" s="2"/>
      <c r="H37" s="2"/>
      <c r="I37" s="2"/>
    </row>
  </sheetData>
  <mergeCells count="9">
    <mergeCell ref="B24:C24"/>
    <mergeCell ref="D24:E24"/>
    <mergeCell ref="F24:G24"/>
    <mergeCell ref="H24:I24"/>
    <mergeCell ref="A1:B1"/>
    <mergeCell ref="B5:C5"/>
    <mergeCell ref="D5:E5"/>
    <mergeCell ref="F5:G5"/>
    <mergeCell ref="H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B438-55F9-4902-BBEF-AE52DDBD0C38}">
  <dimension ref="A1:P36"/>
  <sheetViews>
    <sheetView topLeftCell="A3" zoomScale="150" zoomScaleNormal="115" workbookViewId="0">
      <selection activeCell="I26" sqref="I26"/>
    </sheetView>
  </sheetViews>
  <sheetFormatPr baseColWidth="10" defaultColWidth="8.6640625" defaultRowHeight="13" x14ac:dyDescent="0.15"/>
  <cols>
    <col min="1" max="1" width="40" style="2" customWidth="1"/>
    <col min="2" max="2" width="24.5" style="2" customWidth="1"/>
    <col min="3" max="3" width="11.6640625" style="2" bestFit="1" customWidth="1"/>
    <col min="4" max="16384" width="8.6640625" style="2"/>
  </cols>
  <sheetData>
    <row r="1" spans="1:6" ht="18" x14ac:dyDescent="0.2">
      <c r="A1" s="109" t="s">
        <v>20</v>
      </c>
      <c r="B1" s="109"/>
      <c r="C1" s="1"/>
      <c r="D1" s="1"/>
      <c r="E1" s="1"/>
      <c r="F1" s="1"/>
    </row>
    <row r="3" spans="1:6" x14ac:dyDescent="0.15">
      <c r="A3" s="110" t="s">
        <v>21</v>
      </c>
      <c r="B3" s="110"/>
      <c r="C3" s="110"/>
      <c r="D3" s="110"/>
      <c r="E3" s="110"/>
      <c r="F3" s="110"/>
    </row>
    <row r="4" spans="1:6" x14ac:dyDescent="0.15">
      <c r="A4" s="110"/>
      <c r="B4" s="110"/>
      <c r="C4" s="110"/>
      <c r="D4" s="110"/>
      <c r="E4" s="110"/>
      <c r="F4" s="110"/>
    </row>
    <row r="5" spans="1:6" x14ac:dyDescent="0.15">
      <c r="E5" s="23"/>
      <c r="F5" s="24" t="s">
        <v>22</v>
      </c>
    </row>
    <row r="6" spans="1:6" x14ac:dyDescent="0.15">
      <c r="A6" s="25"/>
      <c r="B6" s="25"/>
      <c r="E6" s="26"/>
      <c r="F6" s="24" t="s">
        <v>23</v>
      </c>
    </row>
    <row r="7" spans="1:6" x14ac:dyDescent="0.15">
      <c r="A7" s="25"/>
      <c r="B7" s="25"/>
      <c r="C7" s="25"/>
      <c r="D7" s="25"/>
      <c r="E7" s="25"/>
      <c r="F7" s="25"/>
    </row>
    <row r="8" spans="1:6" x14ac:dyDescent="0.15">
      <c r="A8" s="27"/>
      <c r="B8" s="28"/>
      <c r="C8" s="111" t="s">
        <v>24</v>
      </c>
      <c r="D8" s="111"/>
      <c r="E8" s="111"/>
      <c r="F8" s="111"/>
    </row>
    <row r="9" spans="1:6" x14ac:dyDescent="0.15">
      <c r="A9" s="27"/>
      <c r="B9" s="24"/>
      <c r="C9" s="29" t="s">
        <v>25</v>
      </c>
      <c r="D9" s="29" t="s">
        <v>26</v>
      </c>
      <c r="E9" s="29" t="s">
        <v>27</v>
      </c>
      <c r="F9" s="29" t="s">
        <v>28</v>
      </c>
    </row>
    <row r="10" spans="1:6" x14ac:dyDescent="0.15">
      <c r="A10" s="30"/>
      <c r="B10" s="24"/>
      <c r="C10" s="24"/>
      <c r="D10" s="24"/>
      <c r="E10" s="24"/>
      <c r="F10" s="24"/>
    </row>
    <row r="11" spans="1:6" x14ac:dyDescent="0.15">
      <c r="A11" s="31"/>
      <c r="B11" s="28"/>
      <c r="C11" s="112" t="s">
        <v>110</v>
      </c>
      <c r="D11" s="113"/>
      <c r="E11" s="113"/>
      <c r="F11" s="114"/>
    </row>
    <row r="12" spans="1:6" x14ac:dyDescent="0.15">
      <c r="A12" s="32" t="s">
        <v>30</v>
      </c>
      <c r="B12" s="28"/>
    </row>
    <row r="13" spans="1:6" x14ac:dyDescent="0.15">
      <c r="A13" s="31" t="s">
        <v>31</v>
      </c>
      <c r="B13" s="27" t="s">
        <v>32</v>
      </c>
      <c r="C13" s="69">
        <v>1624.0862083333332</v>
      </c>
      <c r="D13" s="69">
        <v>1943.7223333333334</v>
      </c>
      <c r="E13" s="23"/>
      <c r="F13" s="23"/>
    </row>
    <row r="14" spans="1:6" ht="14" x14ac:dyDescent="0.15">
      <c r="A14" s="33" t="s">
        <v>33</v>
      </c>
      <c r="B14" s="27" t="s">
        <v>32</v>
      </c>
      <c r="C14" s="23"/>
      <c r="D14" s="23"/>
      <c r="E14" s="23"/>
      <c r="F14" s="23"/>
    </row>
    <row r="15" spans="1:6" ht="14" x14ac:dyDescent="0.15">
      <c r="A15" s="33" t="s">
        <v>34</v>
      </c>
      <c r="B15" s="27" t="s">
        <v>32</v>
      </c>
      <c r="C15" s="23"/>
      <c r="D15" s="23"/>
      <c r="E15" s="23"/>
      <c r="F15" s="23"/>
    </row>
    <row r="16" spans="1:6" ht="28" x14ac:dyDescent="0.15">
      <c r="A16" s="33" t="s">
        <v>35</v>
      </c>
      <c r="B16" s="27" t="s">
        <v>32</v>
      </c>
      <c r="C16" s="69">
        <v>-18.131993661054999</v>
      </c>
      <c r="D16" s="69">
        <f>C16</f>
        <v>-18.131993661054999</v>
      </c>
      <c r="E16" s="23"/>
      <c r="F16" s="23"/>
    </row>
    <row r="17" spans="1:16" ht="28" x14ac:dyDescent="0.15">
      <c r="A17" s="33" t="s">
        <v>36</v>
      </c>
      <c r="B17" s="27" t="s">
        <v>32</v>
      </c>
      <c r="C17" s="70"/>
      <c r="D17" s="70"/>
      <c r="E17" s="34"/>
      <c r="F17" s="34"/>
    </row>
    <row r="18" spans="1:16" ht="14" thickBot="1" x14ac:dyDescent="0.2">
      <c r="A18" s="35" t="s">
        <v>37</v>
      </c>
      <c r="B18" s="35" t="s">
        <v>32</v>
      </c>
      <c r="C18" s="71">
        <f>SUM(C13:C17)</f>
        <v>1605.9542146722781</v>
      </c>
      <c r="D18" s="71">
        <f>SUM(D13:D17)</f>
        <v>1925.5903396722783</v>
      </c>
      <c r="E18" s="36">
        <f t="shared" ref="E18:F18" si="0">SUM(E13:E17)</f>
        <v>0</v>
      </c>
      <c r="F18" s="36">
        <f t="shared" si="0"/>
        <v>0</v>
      </c>
    </row>
    <row r="19" spans="1:16" ht="14" thickTop="1" x14ac:dyDescent="0.15">
      <c r="B19" s="37"/>
    </row>
    <row r="20" spans="1:16" x14ac:dyDescent="0.15">
      <c r="A20" s="32" t="s">
        <v>38</v>
      </c>
      <c r="B20" s="37"/>
    </row>
    <row r="21" spans="1:16" x14ac:dyDescent="0.15">
      <c r="A21" s="2" t="s">
        <v>37</v>
      </c>
      <c r="B21" s="37" t="s">
        <v>32</v>
      </c>
      <c r="C21" s="38">
        <f>C18</f>
        <v>1605.9542146722781</v>
      </c>
      <c r="D21" s="38">
        <f t="shared" ref="D21:F21" si="1">D18</f>
        <v>1925.5903396722783</v>
      </c>
      <c r="E21" s="38">
        <f t="shared" si="1"/>
        <v>0</v>
      </c>
      <c r="F21" s="38">
        <f t="shared" si="1"/>
        <v>0</v>
      </c>
    </row>
    <row r="22" spans="1:16" x14ac:dyDescent="0.15">
      <c r="A22" s="2" t="s">
        <v>116</v>
      </c>
      <c r="B22" s="37" t="s">
        <v>32</v>
      </c>
      <c r="C22" s="69">
        <f>C21*0.25</f>
        <v>401.48855366806953</v>
      </c>
      <c r="D22" s="69">
        <f>D21*0.25</f>
        <v>481.39758491806958</v>
      </c>
      <c r="E22" s="23"/>
      <c r="F22" s="23"/>
    </row>
    <row r="23" spans="1:16" ht="14" thickBot="1" x14ac:dyDescent="0.2">
      <c r="A23" s="39" t="s">
        <v>42</v>
      </c>
      <c r="B23" s="40" t="s">
        <v>32</v>
      </c>
      <c r="C23" s="71">
        <f>C21-C22</f>
        <v>1204.4656610042086</v>
      </c>
      <c r="D23" s="71">
        <f t="shared" ref="D23:F23" si="2">D21-D22</f>
        <v>1444.1927547542086</v>
      </c>
      <c r="E23" s="71">
        <f t="shared" si="2"/>
        <v>0</v>
      </c>
      <c r="F23" s="71">
        <f t="shared" si="2"/>
        <v>0</v>
      </c>
    </row>
    <row r="24" spans="1:16" ht="14" thickTop="1" x14ac:dyDescent="0.15">
      <c r="B24" s="37"/>
    </row>
    <row r="25" spans="1:16" x14ac:dyDescent="0.15">
      <c r="A25" s="32" t="s">
        <v>43</v>
      </c>
      <c r="B25" s="37"/>
    </row>
    <row r="26" spans="1:16" x14ac:dyDescent="0.15">
      <c r="A26" s="2" t="s">
        <v>42</v>
      </c>
      <c r="B26" s="37" t="s">
        <v>32</v>
      </c>
      <c r="C26" s="70">
        <f>C23</f>
        <v>1204.4656610042086</v>
      </c>
      <c r="D26" s="70">
        <f>D23</f>
        <v>1444.1927547542086</v>
      </c>
      <c r="E26" s="34"/>
      <c r="F26" s="34"/>
    </row>
    <row r="27" spans="1:16" ht="14" thickBot="1" x14ac:dyDescent="0.2">
      <c r="A27" s="39" t="s">
        <v>44</v>
      </c>
      <c r="B27" s="40" t="s">
        <v>45</v>
      </c>
      <c r="C27" s="36">
        <f>C26*P33</f>
        <v>996.41469398196875</v>
      </c>
      <c r="D27" s="36">
        <f>D26*P33</f>
        <v>1194.7330076472501</v>
      </c>
      <c r="E27" s="36"/>
      <c r="F27" s="36"/>
    </row>
    <row r="28" spans="1:16" ht="14" thickTop="1" x14ac:dyDescent="0.15"/>
    <row r="29" spans="1:16" x14ac:dyDescent="0.15">
      <c r="A29" s="2" t="s">
        <v>46</v>
      </c>
    </row>
    <row r="31" spans="1:16" customFormat="1" ht="16" thickBot="1" x14ac:dyDescent="0.25"/>
    <row r="32" spans="1:16" customFormat="1" ht="15" x14ac:dyDescent="0.2">
      <c r="A32" s="74"/>
      <c r="B32" s="75">
        <v>44743</v>
      </c>
      <c r="C32" s="75">
        <v>44774</v>
      </c>
      <c r="D32" s="75">
        <v>44805</v>
      </c>
      <c r="E32" s="75">
        <v>44835</v>
      </c>
      <c r="F32" s="75">
        <v>44866</v>
      </c>
      <c r="G32" s="75">
        <v>44896</v>
      </c>
      <c r="H32" s="75">
        <v>44927</v>
      </c>
      <c r="I32" s="75">
        <v>44958</v>
      </c>
      <c r="J32" s="75">
        <v>44986</v>
      </c>
      <c r="K32" s="75">
        <v>45017</v>
      </c>
      <c r="L32" s="75">
        <v>45047</v>
      </c>
      <c r="M32" s="75">
        <v>45078</v>
      </c>
      <c r="N32" s="75">
        <v>45108</v>
      </c>
      <c r="O32" s="75">
        <v>45139</v>
      </c>
      <c r="P32" s="76" t="s">
        <v>119</v>
      </c>
    </row>
    <row r="33" spans="1:16" customFormat="1" ht="16" thickBot="1" x14ac:dyDescent="0.25">
      <c r="A33" s="77" t="s">
        <v>111</v>
      </c>
      <c r="B33" s="78">
        <v>0.82211000000000001</v>
      </c>
      <c r="C33" s="78">
        <v>0.82579000000000002</v>
      </c>
      <c r="D33" s="78">
        <v>0.85355000000000003</v>
      </c>
      <c r="E33" s="78">
        <v>0.92196</v>
      </c>
      <c r="F33" s="78">
        <v>0.86544399999999999</v>
      </c>
      <c r="G33" s="78">
        <v>0.83174000000000003</v>
      </c>
      <c r="H33" s="78">
        <v>0.83152000000000004</v>
      </c>
      <c r="I33" s="78">
        <v>0.80691999999999997</v>
      </c>
      <c r="J33" s="78">
        <v>0.83450000000000002</v>
      </c>
      <c r="K33" s="78">
        <v>0.80988000000000004</v>
      </c>
      <c r="L33" s="78">
        <v>0.80083000000000004</v>
      </c>
      <c r="M33" s="78">
        <v>0.80384</v>
      </c>
      <c r="N33" s="78">
        <v>0.78991</v>
      </c>
      <c r="O33" s="78">
        <v>0.77710999999999997</v>
      </c>
      <c r="P33" s="79">
        <f>AVERAGE(D33:O33)</f>
        <v>0.82726700000000009</v>
      </c>
    </row>
    <row r="34" spans="1:16" customFormat="1" ht="16" x14ac:dyDescent="0.2">
      <c r="A34" s="80"/>
      <c r="B34" s="80"/>
      <c r="C34" s="80"/>
      <c r="D34" s="80"/>
      <c r="E34" s="80"/>
      <c r="F34" s="80"/>
      <c r="G34" s="80"/>
      <c r="H34" s="80"/>
      <c r="I34" s="80"/>
      <c r="J34" s="80"/>
      <c r="K34" s="80"/>
      <c r="L34" s="80"/>
      <c r="M34" s="80"/>
      <c r="N34" s="80"/>
      <c r="O34" s="80"/>
      <c r="P34" s="80"/>
    </row>
    <row r="35" spans="1:16" customFormat="1" ht="16" x14ac:dyDescent="0.2">
      <c r="A35" s="80" t="s">
        <v>112</v>
      </c>
      <c r="B35" s="80" t="s">
        <v>113</v>
      </c>
      <c r="C35" s="80"/>
      <c r="D35" s="80"/>
      <c r="E35" s="80"/>
      <c r="F35" s="80"/>
      <c r="G35" s="80"/>
      <c r="H35" s="80"/>
      <c r="I35" s="80"/>
      <c r="J35" s="80"/>
      <c r="K35" s="80"/>
      <c r="L35" s="80"/>
      <c r="M35" s="80"/>
      <c r="N35" s="80"/>
      <c r="O35" s="80"/>
    </row>
    <row r="36" spans="1:16" customFormat="1" ht="16" x14ac:dyDescent="0.2">
      <c r="A36" s="80"/>
      <c r="B36" s="80" t="s">
        <v>114</v>
      </c>
      <c r="C36" s="80"/>
      <c r="D36" s="80"/>
      <c r="E36" s="80"/>
      <c r="F36" s="80"/>
      <c r="G36" s="80"/>
      <c r="H36" s="80"/>
      <c r="I36" s="80"/>
      <c r="J36" s="80"/>
      <c r="K36" s="80"/>
      <c r="L36" s="80"/>
      <c r="M36" s="80"/>
      <c r="N36" s="80"/>
      <c r="O36" s="80"/>
    </row>
  </sheetData>
  <mergeCells count="4">
    <mergeCell ref="A1:B1"/>
    <mergeCell ref="A3:F4"/>
    <mergeCell ref="C8:F8"/>
    <mergeCell ref="C11:F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6465-C736-494F-9C2A-08CC2AC10EB6}">
  <dimension ref="A1:G56"/>
  <sheetViews>
    <sheetView topLeftCell="A13" zoomScale="108" workbookViewId="0">
      <selection activeCell="A28" sqref="A28"/>
    </sheetView>
  </sheetViews>
  <sheetFormatPr baseColWidth="10" defaultColWidth="8.6640625" defaultRowHeight="13" x14ac:dyDescent="0.15"/>
  <cols>
    <col min="1" max="1" width="40" style="37" customWidth="1"/>
    <col min="2" max="2" width="24.5" style="2" customWidth="1"/>
    <col min="3" max="16384" width="8.6640625" style="2"/>
  </cols>
  <sheetData>
    <row r="1" spans="1:7" ht="18" x14ac:dyDescent="0.15">
      <c r="A1" s="115" t="s">
        <v>47</v>
      </c>
      <c r="B1" s="115"/>
      <c r="C1" s="41"/>
      <c r="D1" s="41"/>
      <c r="E1" s="41"/>
      <c r="F1" s="41"/>
      <c r="G1" s="41"/>
    </row>
    <row r="2" spans="1:7" x14ac:dyDescent="0.15">
      <c r="A2" s="30"/>
      <c r="B2" s="42"/>
      <c r="C2" s="43"/>
      <c r="D2" s="43"/>
      <c r="E2" s="43"/>
      <c r="F2" s="43"/>
      <c r="G2" s="43"/>
    </row>
    <row r="3" spans="1:7" ht="13" customHeight="1" x14ac:dyDescent="0.15">
      <c r="A3" s="116" t="s">
        <v>48</v>
      </c>
      <c r="B3" s="116"/>
      <c r="C3" s="116"/>
      <c r="D3" s="116"/>
      <c r="E3" s="116"/>
      <c r="F3" s="116"/>
      <c r="G3" s="116"/>
    </row>
    <row r="4" spans="1:7" ht="105.25" customHeight="1" x14ac:dyDescent="0.15">
      <c r="A4" s="116"/>
      <c r="B4" s="116"/>
      <c r="C4" s="116"/>
      <c r="D4" s="116"/>
      <c r="E4" s="116"/>
      <c r="F4" s="116"/>
      <c r="G4" s="116"/>
    </row>
    <row r="5" spans="1:7" x14ac:dyDescent="0.15">
      <c r="A5" s="25"/>
      <c r="B5" s="25"/>
      <c r="C5" s="25"/>
      <c r="D5" s="25"/>
      <c r="E5" s="44"/>
      <c r="F5" s="24" t="s">
        <v>22</v>
      </c>
      <c r="G5" s="24"/>
    </row>
    <row r="6" spans="1:7" x14ac:dyDescent="0.15">
      <c r="A6" s="25"/>
      <c r="B6" s="25"/>
      <c r="E6" s="26"/>
      <c r="F6" s="24" t="s">
        <v>23</v>
      </c>
      <c r="G6" s="24"/>
    </row>
    <row r="7" spans="1:7" x14ac:dyDescent="0.15">
      <c r="A7" s="25"/>
      <c r="B7" s="25"/>
      <c r="C7" s="25"/>
      <c r="D7" s="25"/>
      <c r="E7" s="25"/>
      <c r="F7" s="25"/>
      <c r="G7" s="24"/>
    </row>
    <row r="8" spans="1:7" ht="16.5" customHeight="1" x14ac:dyDescent="0.15">
      <c r="A8" s="27"/>
      <c r="B8" s="28"/>
      <c r="C8" s="111" t="s">
        <v>24</v>
      </c>
      <c r="D8" s="111"/>
      <c r="E8" s="111"/>
      <c r="F8" s="111"/>
      <c r="G8" s="24"/>
    </row>
    <row r="9" spans="1:7" x14ac:dyDescent="0.15">
      <c r="A9" s="25"/>
      <c r="B9" s="24"/>
      <c r="C9" s="29" t="s">
        <v>25</v>
      </c>
      <c r="D9" s="29" t="s">
        <v>26</v>
      </c>
      <c r="E9" s="29" t="s">
        <v>27</v>
      </c>
      <c r="F9" s="29" t="s">
        <v>28</v>
      </c>
      <c r="G9" s="24" t="s">
        <v>49</v>
      </c>
    </row>
    <row r="10" spans="1:7" x14ac:dyDescent="0.15">
      <c r="A10" s="30"/>
      <c r="B10" s="24"/>
      <c r="C10" s="24"/>
      <c r="D10" s="24"/>
      <c r="E10" s="24"/>
      <c r="F10" s="24"/>
      <c r="G10" s="24"/>
    </row>
    <row r="11" spans="1:7" x14ac:dyDescent="0.15">
      <c r="A11" s="32" t="s">
        <v>50</v>
      </c>
      <c r="B11" s="28"/>
      <c r="C11" s="24"/>
      <c r="D11" s="24"/>
      <c r="E11" s="24"/>
      <c r="F11" s="24"/>
      <c r="G11" s="24"/>
    </row>
    <row r="12" spans="1:7" x14ac:dyDescent="0.15">
      <c r="A12" s="31"/>
      <c r="B12" s="28"/>
      <c r="C12" s="112" t="s">
        <v>29</v>
      </c>
      <c r="D12" s="113"/>
      <c r="E12" s="113"/>
      <c r="F12" s="114"/>
      <c r="G12" s="24"/>
    </row>
    <row r="13" spans="1:7" x14ac:dyDescent="0.15">
      <c r="A13" s="30" t="s">
        <v>51</v>
      </c>
      <c r="B13" s="28"/>
      <c r="C13" s="38">
        <f>SUM(C14:C19)</f>
        <v>0</v>
      </c>
      <c r="D13" s="38">
        <f>SUM(D14:D19)</f>
        <v>0</v>
      </c>
      <c r="E13" s="38">
        <f>SUM(E14:E19)</f>
        <v>0</v>
      </c>
      <c r="F13" s="38">
        <f>SUM(F14:F19)</f>
        <v>0</v>
      </c>
      <c r="G13" s="24"/>
    </row>
    <row r="14" spans="1:7" x14ac:dyDescent="0.15">
      <c r="A14" s="31" t="s">
        <v>52</v>
      </c>
      <c r="B14" s="27" t="s">
        <v>32</v>
      </c>
      <c r="C14" s="23"/>
      <c r="D14" s="23"/>
      <c r="E14" s="23"/>
      <c r="F14" s="23"/>
      <c r="G14" s="24"/>
    </row>
    <row r="15" spans="1:7" x14ac:dyDescent="0.15">
      <c r="A15" s="31" t="s">
        <v>52</v>
      </c>
      <c r="B15" s="27" t="s">
        <v>32</v>
      </c>
      <c r="C15" s="23"/>
      <c r="D15" s="23"/>
      <c r="E15" s="23"/>
      <c r="F15" s="23"/>
      <c r="G15" s="24"/>
    </row>
    <row r="16" spans="1:7" x14ac:dyDescent="0.15">
      <c r="A16" s="31" t="s">
        <v>52</v>
      </c>
      <c r="B16" s="27" t="s">
        <v>32</v>
      </c>
      <c r="C16" s="23"/>
      <c r="D16" s="23"/>
      <c r="E16" s="23"/>
      <c r="F16" s="23"/>
      <c r="G16" s="24"/>
    </row>
    <row r="17" spans="1:7" x14ac:dyDescent="0.15">
      <c r="A17" s="31" t="s">
        <v>53</v>
      </c>
      <c r="B17" s="27" t="s">
        <v>32</v>
      </c>
      <c r="C17" s="23"/>
      <c r="D17" s="23"/>
      <c r="E17" s="23"/>
      <c r="F17" s="23"/>
      <c r="G17" s="24"/>
    </row>
    <row r="18" spans="1:7" x14ac:dyDescent="0.15">
      <c r="A18" s="31" t="s">
        <v>54</v>
      </c>
      <c r="B18" s="27" t="s">
        <v>32</v>
      </c>
      <c r="C18" s="23"/>
      <c r="D18" s="23"/>
      <c r="E18" s="23"/>
      <c r="F18" s="23"/>
      <c r="G18" s="24"/>
    </row>
    <row r="19" spans="1:7" ht="15" x14ac:dyDescent="0.15">
      <c r="A19" s="31" t="s">
        <v>55</v>
      </c>
      <c r="B19" s="27" t="s">
        <v>32</v>
      </c>
      <c r="C19" s="23"/>
      <c r="D19" s="23"/>
      <c r="E19" s="23"/>
      <c r="F19" s="23"/>
      <c r="G19" s="24"/>
    </row>
    <row r="20" spans="1:7" x14ac:dyDescent="0.15">
      <c r="A20" s="31"/>
      <c r="B20" s="28"/>
      <c r="C20" s="45"/>
      <c r="D20" s="45"/>
      <c r="E20" s="45"/>
      <c r="F20" s="45"/>
      <c r="G20" s="24"/>
    </row>
    <row r="21" spans="1:7" x14ac:dyDescent="0.15">
      <c r="A21" s="30" t="s">
        <v>56</v>
      </c>
      <c r="B21" s="28"/>
      <c r="C21" s="38">
        <f>SUM(C22:C25)</f>
        <v>0</v>
      </c>
      <c r="D21" s="38">
        <f>SUM(D22:D25)</f>
        <v>0</v>
      </c>
      <c r="E21" s="38">
        <f>SUM(E22:E25)</f>
        <v>0</v>
      </c>
      <c r="F21" s="38">
        <f>SUM(F22:F25)</f>
        <v>0</v>
      </c>
      <c r="G21" s="24"/>
    </row>
    <row r="22" spans="1:7" x14ac:dyDescent="0.15">
      <c r="A22" s="31" t="s">
        <v>57</v>
      </c>
      <c r="B22" s="27" t="s">
        <v>32</v>
      </c>
      <c r="C22" s="23"/>
      <c r="D22" s="23"/>
      <c r="E22" s="23"/>
      <c r="F22" s="23"/>
      <c r="G22" s="24"/>
    </row>
    <row r="23" spans="1:7" x14ac:dyDescent="0.15">
      <c r="A23" s="31" t="s">
        <v>58</v>
      </c>
      <c r="B23" s="27" t="s">
        <v>32</v>
      </c>
      <c r="C23" s="23"/>
      <c r="D23" s="23"/>
      <c r="E23" s="23"/>
      <c r="F23" s="23"/>
      <c r="G23" s="24"/>
    </row>
    <row r="24" spans="1:7" x14ac:dyDescent="0.15">
      <c r="A24" s="31" t="s">
        <v>59</v>
      </c>
      <c r="B24" s="27" t="s">
        <v>32</v>
      </c>
      <c r="C24" s="23"/>
      <c r="D24" s="23"/>
      <c r="E24" s="23"/>
      <c r="F24" s="23"/>
      <c r="G24" s="24"/>
    </row>
    <row r="25" spans="1:7" ht="15" x14ac:dyDescent="0.15">
      <c r="A25" s="31" t="s">
        <v>60</v>
      </c>
      <c r="B25" s="27" t="s">
        <v>32</v>
      </c>
      <c r="C25" s="23"/>
      <c r="D25" s="23"/>
      <c r="E25" s="23"/>
      <c r="F25" s="23"/>
      <c r="G25" s="24"/>
    </row>
    <row r="26" spans="1:7" x14ac:dyDescent="0.15">
      <c r="A26" s="31"/>
      <c r="B26" s="28"/>
      <c r="C26" s="24"/>
      <c r="D26" s="24"/>
      <c r="E26" s="24"/>
      <c r="F26" s="24"/>
      <c r="G26" s="24"/>
    </row>
    <row r="27" spans="1:7" x14ac:dyDescent="0.15">
      <c r="A27" s="30" t="s">
        <v>61</v>
      </c>
      <c r="B27" s="27" t="s">
        <v>32</v>
      </c>
      <c r="C27" s="38">
        <f>C13+C21</f>
        <v>0</v>
      </c>
      <c r="D27" s="38">
        <f>D13+D21</f>
        <v>0</v>
      </c>
      <c r="E27" s="38">
        <f>E13+E21</f>
        <v>0</v>
      </c>
      <c r="F27" s="38">
        <f>F13+F21</f>
        <v>0</v>
      </c>
      <c r="G27" s="24"/>
    </row>
    <row r="28" spans="1:7" x14ac:dyDescent="0.15">
      <c r="A28" s="31"/>
      <c r="B28" s="28"/>
      <c r="C28" s="45"/>
      <c r="D28" s="45"/>
      <c r="E28" s="45"/>
      <c r="F28" s="45"/>
      <c r="G28" s="24"/>
    </row>
    <row r="29" spans="1:7" x14ac:dyDescent="0.15">
      <c r="A29" s="32" t="s">
        <v>62</v>
      </c>
      <c r="B29" s="28"/>
      <c r="C29" s="45"/>
      <c r="D29" s="45"/>
      <c r="E29" s="45"/>
      <c r="F29" s="45"/>
      <c r="G29" s="24"/>
    </row>
    <row r="30" spans="1:7" x14ac:dyDescent="0.15">
      <c r="A30" s="30" t="s">
        <v>62</v>
      </c>
      <c r="B30" s="27" t="s">
        <v>32</v>
      </c>
      <c r="C30" s="38">
        <f>SUM(C31:C33)</f>
        <v>0</v>
      </c>
      <c r="D30" s="38">
        <f>SUM(D31:D33)</f>
        <v>0</v>
      </c>
      <c r="E30" s="38">
        <f>SUM(E31:E33)</f>
        <v>0</v>
      </c>
      <c r="F30" s="38">
        <f>SUM(F31:F33)</f>
        <v>0</v>
      </c>
      <c r="G30" s="24"/>
    </row>
    <row r="31" spans="1:7" x14ac:dyDescent="0.15">
      <c r="A31" s="31" t="s">
        <v>63</v>
      </c>
      <c r="B31" s="27" t="s">
        <v>32</v>
      </c>
      <c r="C31" s="23"/>
      <c r="D31" s="23"/>
      <c r="E31" s="23"/>
      <c r="F31" s="23"/>
      <c r="G31" s="24"/>
    </row>
    <row r="32" spans="1:7" x14ac:dyDescent="0.15">
      <c r="A32" s="31" t="s">
        <v>64</v>
      </c>
      <c r="B32" s="27" t="s">
        <v>32</v>
      </c>
      <c r="C32" s="23"/>
      <c r="D32" s="23"/>
      <c r="E32" s="23"/>
      <c r="F32" s="23"/>
      <c r="G32" s="24"/>
    </row>
    <row r="33" spans="1:7" ht="15" x14ac:dyDescent="0.15">
      <c r="A33" s="31" t="s">
        <v>65</v>
      </c>
      <c r="B33" s="27" t="s">
        <v>32</v>
      </c>
      <c r="C33" s="23"/>
      <c r="D33" s="23"/>
      <c r="E33" s="23"/>
      <c r="F33" s="23"/>
      <c r="G33" s="24"/>
    </row>
    <row r="34" spans="1:7" x14ac:dyDescent="0.15">
      <c r="A34" s="31"/>
      <c r="B34" s="28"/>
      <c r="C34" s="24"/>
      <c r="D34" s="24"/>
      <c r="E34" s="24"/>
      <c r="F34" s="24"/>
      <c r="G34" s="24"/>
    </row>
    <row r="35" spans="1:7" x14ac:dyDescent="0.15">
      <c r="A35" s="30" t="s">
        <v>66</v>
      </c>
      <c r="B35" s="27" t="s">
        <v>32</v>
      </c>
      <c r="C35" s="38">
        <f>C30+C27</f>
        <v>0</v>
      </c>
      <c r="D35" s="38">
        <f>D30+D27</f>
        <v>0</v>
      </c>
      <c r="E35" s="38">
        <f>E30+E27</f>
        <v>0</v>
      </c>
      <c r="F35" s="38">
        <f>F30+F27</f>
        <v>0</v>
      </c>
      <c r="G35" s="24"/>
    </row>
    <row r="36" spans="1:7" x14ac:dyDescent="0.15">
      <c r="A36" s="31"/>
      <c r="B36" s="28"/>
      <c r="C36" s="45"/>
      <c r="D36" s="45"/>
      <c r="E36" s="45"/>
      <c r="F36" s="45"/>
      <c r="G36" s="24"/>
    </row>
    <row r="37" spans="1:7" x14ac:dyDescent="0.15">
      <c r="A37" s="32" t="s">
        <v>67</v>
      </c>
      <c r="B37" s="28"/>
      <c r="C37" s="45"/>
      <c r="D37" s="45"/>
      <c r="E37" s="45"/>
      <c r="F37" s="45"/>
      <c r="G37" s="24"/>
    </row>
    <row r="38" spans="1:7" x14ac:dyDescent="0.15">
      <c r="A38" s="30" t="s">
        <v>68</v>
      </c>
      <c r="B38" s="27" t="s">
        <v>32</v>
      </c>
      <c r="C38" s="38">
        <f>C35*C39</f>
        <v>0</v>
      </c>
      <c r="D38" s="38">
        <f>D35*D39</f>
        <v>0</v>
      </c>
      <c r="E38" s="38">
        <f>E35*E39</f>
        <v>0</v>
      </c>
      <c r="F38" s="38">
        <f>F35*F39</f>
        <v>0</v>
      </c>
      <c r="G38" s="24"/>
    </row>
    <row r="39" spans="1:7" x14ac:dyDescent="0.15">
      <c r="A39" s="31" t="s">
        <v>69</v>
      </c>
      <c r="B39" s="28" t="s">
        <v>70</v>
      </c>
      <c r="C39" s="23"/>
      <c r="D39" s="23"/>
      <c r="E39" s="23"/>
      <c r="F39" s="23"/>
      <c r="G39" s="24"/>
    </row>
    <row r="40" spans="1:7" x14ac:dyDescent="0.15">
      <c r="A40" s="31"/>
      <c r="B40" s="28"/>
      <c r="C40" s="24"/>
      <c r="D40" s="24"/>
      <c r="E40" s="24"/>
      <c r="F40" s="24"/>
      <c r="G40" s="24"/>
    </row>
    <row r="41" spans="1:7" x14ac:dyDescent="0.15">
      <c r="A41" s="32" t="s">
        <v>71</v>
      </c>
      <c r="B41" s="27" t="s">
        <v>32</v>
      </c>
      <c r="C41" s="46">
        <f>C35+C38</f>
        <v>0</v>
      </c>
      <c r="D41" s="46">
        <f>D35+D38</f>
        <v>0</v>
      </c>
      <c r="E41" s="46">
        <f>E35+E38</f>
        <v>0</v>
      </c>
      <c r="F41" s="46">
        <f>F35+F38</f>
        <v>0</v>
      </c>
      <c r="G41" s="24"/>
    </row>
    <row r="42" spans="1:7" x14ac:dyDescent="0.15">
      <c r="A42" s="47"/>
      <c r="B42" s="48"/>
      <c r="C42" s="49"/>
      <c r="D42" s="49"/>
      <c r="E42" s="49"/>
      <c r="F42" s="49"/>
      <c r="G42" s="24"/>
    </row>
    <row r="43" spans="1:7" x14ac:dyDescent="0.15">
      <c r="A43" s="31" t="s">
        <v>72</v>
      </c>
      <c r="B43" s="28"/>
      <c r="C43" s="24"/>
      <c r="D43" s="24"/>
      <c r="E43" s="24"/>
      <c r="F43" s="24"/>
      <c r="G43" s="24"/>
    </row>
    <row r="45" spans="1:7" x14ac:dyDescent="0.15">
      <c r="A45" s="32" t="s">
        <v>38</v>
      </c>
    </row>
    <row r="46" spans="1:7" x14ac:dyDescent="0.15">
      <c r="A46" s="2" t="s">
        <v>37</v>
      </c>
      <c r="B46" s="27" t="s">
        <v>32</v>
      </c>
      <c r="C46" s="26">
        <f>C43</f>
        <v>0</v>
      </c>
      <c r="D46" s="26">
        <f t="shared" ref="D46:F46" si="0">D43</f>
        <v>0</v>
      </c>
      <c r="E46" s="26">
        <f t="shared" si="0"/>
        <v>0</v>
      </c>
      <c r="F46" s="26">
        <f t="shared" si="0"/>
        <v>0</v>
      </c>
    </row>
    <row r="47" spans="1:7" x14ac:dyDescent="0.15">
      <c r="A47" s="2" t="s">
        <v>39</v>
      </c>
      <c r="B47" s="27" t="s">
        <v>32</v>
      </c>
      <c r="C47" s="23"/>
      <c r="D47" s="23"/>
      <c r="E47" s="23"/>
      <c r="F47" s="23"/>
    </row>
    <row r="48" spans="1:7" x14ac:dyDescent="0.15">
      <c r="A48" s="2" t="s">
        <v>40</v>
      </c>
      <c r="B48" s="27" t="s">
        <v>32</v>
      </c>
      <c r="C48" s="23"/>
      <c r="D48" s="23"/>
      <c r="E48" s="23"/>
      <c r="F48" s="23"/>
    </row>
    <row r="49" spans="1:6" x14ac:dyDescent="0.15">
      <c r="A49" s="2" t="s">
        <v>41</v>
      </c>
      <c r="B49" s="27" t="s">
        <v>32</v>
      </c>
      <c r="C49" s="34"/>
      <c r="D49" s="34"/>
      <c r="E49" s="34"/>
      <c r="F49" s="34"/>
    </row>
    <row r="50" spans="1:6" ht="14" thickBot="1" x14ac:dyDescent="0.2">
      <c r="A50" s="39" t="s">
        <v>42</v>
      </c>
      <c r="B50" s="27" t="s">
        <v>32</v>
      </c>
      <c r="C50" s="36">
        <f>C46-C47-C48-C49</f>
        <v>0</v>
      </c>
      <c r="D50" s="36">
        <f t="shared" ref="D50:F50" si="1">D46-D47-D48-D49</f>
        <v>0</v>
      </c>
      <c r="E50" s="36">
        <f t="shared" si="1"/>
        <v>0</v>
      </c>
      <c r="F50" s="36">
        <f t="shared" si="1"/>
        <v>0</v>
      </c>
    </row>
    <row r="51" spans="1:6" ht="14" thickTop="1" x14ac:dyDescent="0.15"/>
    <row r="52" spans="1:6" x14ac:dyDescent="0.15">
      <c r="A52" s="32" t="s">
        <v>43</v>
      </c>
      <c r="B52" s="37"/>
    </row>
    <row r="53" spans="1:6" x14ac:dyDescent="0.15">
      <c r="A53" s="2" t="s">
        <v>42</v>
      </c>
      <c r="B53" s="37" t="s">
        <v>32</v>
      </c>
      <c r="C53" s="34"/>
      <c r="D53" s="34"/>
      <c r="E53" s="34"/>
      <c r="F53" s="34"/>
    </row>
    <row r="54" spans="1:6" ht="14" thickBot="1" x14ac:dyDescent="0.2">
      <c r="A54" s="39" t="s">
        <v>44</v>
      </c>
      <c r="B54" s="40" t="s">
        <v>45</v>
      </c>
      <c r="C54" s="36"/>
      <c r="D54" s="36"/>
      <c r="E54" s="36"/>
      <c r="F54" s="36"/>
    </row>
    <row r="55" spans="1:6" ht="14" thickTop="1" x14ac:dyDescent="0.15">
      <c r="A55" s="2"/>
    </row>
    <row r="56" spans="1:6" x14ac:dyDescent="0.15">
      <c r="A56" s="2" t="s">
        <v>46</v>
      </c>
    </row>
  </sheetData>
  <mergeCells count="4">
    <mergeCell ref="A1:B1"/>
    <mergeCell ref="A3:G4"/>
    <mergeCell ref="C8:F8"/>
    <mergeCell ref="C12:F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dimension ref="A1:F24"/>
  <sheetViews>
    <sheetView topLeftCell="A7" zoomScale="160" zoomScaleNormal="140" workbookViewId="0">
      <selection activeCell="F29" sqref="F29"/>
    </sheetView>
  </sheetViews>
  <sheetFormatPr baseColWidth="10" defaultColWidth="8.6640625" defaultRowHeight="13" x14ac:dyDescent="0.15"/>
  <cols>
    <col min="1" max="1" width="40" style="2" customWidth="1"/>
    <col min="2" max="2" width="24.5" style="2" customWidth="1"/>
    <col min="3" max="3" width="11.6640625" style="2" bestFit="1" customWidth="1"/>
    <col min="4" max="16384" width="8.6640625" style="2"/>
  </cols>
  <sheetData>
    <row r="1" spans="1:6" ht="18" x14ac:dyDescent="0.2">
      <c r="A1" s="109" t="s">
        <v>73</v>
      </c>
      <c r="B1" s="109"/>
      <c r="C1" s="3"/>
      <c r="D1" s="3"/>
      <c r="E1" s="3"/>
      <c r="F1" s="3"/>
    </row>
    <row r="3" spans="1:6" x14ac:dyDescent="0.15">
      <c r="A3" s="110" t="s">
        <v>74</v>
      </c>
      <c r="B3" s="110"/>
      <c r="C3" s="110"/>
      <c r="D3" s="110"/>
      <c r="E3" s="110"/>
      <c r="F3" s="110"/>
    </row>
    <row r="4" spans="1:6" x14ac:dyDescent="0.15">
      <c r="A4" s="110"/>
      <c r="B4" s="110"/>
      <c r="C4" s="110"/>
      <c r="D4" s="110"/>
      <c r="E4" s="110"/>
      <c r="F4" s="110"/>
    </row>
    <row r="5" spans="1:6" x14ac:dyDescent="0.15">
      <c r="E5" s="44"/>
      <c r="F5" s="24" t="s">
        <v>22</v>
      </c>
    </row>
    <row r="6" spans="1:6" x14ac:dyDescent="0.15">
      <c r="A6" s="25"/>
      <c r="B6" s="25"/>
      <c r="E6" s="26"/>
      <c r="F6" s="24" t="s">
        <v>23</v>
      </c>
    </row>
    <row r="7" spans="1:6" x14ac:dyDescent="0.15">
      <c r="A7" s="25"/>
      <c r="B7" s="25"/>
      <c r="C7" s="25"/>
      <c r="D7" s="25"/>
      <c r="E7" s="25"/>
      <c r="F7" s="25"/>
    </row>
    <row r="8" spans="1:6" x14ac:dyDescent="0.15">
      <c r="A8" s="27"/>
      <c r="B8" s="28"/>
      <c r="C8" s="111" t="s">
        <v>24</v>
      </c>
      <c r="D8" s="111"/>
      <c r="E8" s="111"/>
      <c r="F8" s="111"/>
    </row>
    <row r="9" spans="1:6" x14ac:dyDescent="0.15">
      <c r="A9" s="25"/>
      <c r="B9" s="24"/>
      <c r="C9" s="29" t="s">
        <v>25</v>
      </c>
      <c r="D9" s="29" t="s">
        <v>26</v>
      </c>
      <c r="E9" s="29" t="s">
        <v>27</v>
      </c>
      <c r="F9" s="29" t="s">
        <v>28</v>
      </c>
    </row>
    <row r="10" spans="1:6" x14ac:dyDescent="0.15">
      <c r="A10" s="30"/>
      <c r="B10" s="24"/>
      <c r="C10" s="24"/>
      <c r="D10" s="24"/>
      <c r="E10" s="24"/>
      <c r="F10" s="24"/>
    </row>
    <row r="11" spans="1:6" x14ac:dyDescent="0.15">
      <c r="A11" s="31"/>
      <c r="B11" s="28"/>
      <c r="C11" s="112" t="s">
        <v>29</v>
      </c>
      <c r="D11" s="113"/>
      <c r="E11" s="113"/>
      <c r="F11" s="114"/>
    </row>
    <row r="12" spans="1:6" x14ac:dyDescent="0.15">
      <c r="A12" s="32" t="s">
        <v>75</v>
      </c>
      <c r="B12" s="28"/>
    </row>
    <row r="13" spans="1:6" x14ac:dyDescent="0.15">
      <c r="A13" s="31" t="s">
        <v>76</v>
      </c>
      <c r="B13" s="27" t="s">
        <v>45</v>
      </c>
      <c r="C13" s="69">
        <v>933.95274453981597</v>
      </c>
      <c r="D13" s="23"/>
      <c r="E13" s="23"/>
      <c r="F13" s="23"/>
    </row>
    <row r="14" spans="1:6" ht="14" x14ac:dyDescent="0.15">
      <c r="A14" s="33" t="s">
        <v>33</v>
      </c>
      <c r="B14" s="27" t="s">
        <v>45</v>
      </c>
      <c r="C14" s="23"/>
      <c r="D14" s="23"/>
      <c r="E14" s="23"/>
      <c r="F14" s="23"/>
    </row>
    <row r="15" spans="1:6" ht="28" x14ac:dyDescent="0.15">
      <c r="A15" s="33" t="s">
        <v>77</v>
      </c>
      <c r="B15" s="27" t="s">
        <v>45</v>
      </c>
      <c r="C15" s="69">
        <v>-15</v>
      </c>
      <c r="D15" s="23"/>
      <c r="E15" s="23"/>
      <c r="F15" s="23"/>
    </row>
    <row r="16" spans="1:6" ht="14" x14ac:dyDescent="0.15">
      <c r="A16" s="33" t="s">
        <v>78</v>
      </c>
      <c r="B16" s="27" t="s">
        <v>45</v>
      </c>
      <c r="C16" s="34"/>
      <c r="D16" s="34"/>
      <c r="E16" s="34"/>
      <c r="F16" s="34"/>
    </row>
    <row r="17" spans="1:6" ht="14" x14ac:dyDescent="0.15">
      <c r="A17" s="33" t="s">
        <v>79</v>
      </c>
      <c r="B17" s="27" t="s">
        <v>45</v>
      </c>
      <c r="C17" s="34">
        <v>-80</v>
      </c>
      <c r="D17" s="34"/>
      <c r="E17" s="34"/>
      <c r="F17" s="34"/>
    </row>
    <row r="18" spans="1:6" ht="14" thickBot="1" x14ac:dyDescent="0.2">
      <c r="A18" s="35" t="s">
        <v>80</v>
      </c>
      <c r="B18" s="35" t="s">
        <v>45</v>
      </c>
      <c r="C18" s="71">
        <f>SUM(C13:C17)</f>
        <v>838.95274453981597</v>
      </c>
      <c r="D18" s="36">
        <f t="shared" ref="D18:F18" si="0">SUM(D13:D17)</f>
        <v>0</v>
      </c>
      <c r="E18" s="36">
        <f>SUM(E13:E17)</f>
        <v>0</v>
      </c>
      <c r="F18" s="36">
        <f t="shared" si="0"/>
        <v>0</v>
      </c>
    </row>
    <row r="19" spans="1:6" ht="14" thickTop="1" x14ac:dyDescent="0.15">
      <c r="C19" s="72"/>
    </row>
    <row r="20" spans="1:6" x14ac:dyDescent="0.15">
      <c r="A20" s="32" t="s">
        <v>38</v>
      </c>
      <c r="C20" s="72"/>
    </row>
    <row r="21" spans="1:6" x14ac:dyDescent="0.15">
      <c r="A21" s="2" t="s">
        <v>81</v>
      </c>
      <c r="C21" s="73">
        <f>C18</f>
        <v>838.95274453981597</v>
      </c>
      <c r="D21" s="26">
        <f t="shared" ref="D21:F21" si="1">D18</f>
        <v>0</v>
      </c>
      <c r="E21" s="26">
        <f t="shared" si="1"/>
        <v>0</v>
      </c>
      <c r="F21" s="26">
        <f t="shared" si="1"/>
        <v>0</v>
      </c>
    </row>
    <row r="22" spans="1:6" x14ac:dyDescent="0.15">
      <c r="A22" s="2" t="s">
        <v>115</v>
      </c>
      <c r="C22" s="69">
        <f>C21*0.1</f>
        <v>83.8952744539816</v>
      </c>
      <c r="D22" s="23"/>
      <c r="E22" s="23"/>
      <c r="F22" s="23"/>
    </row>
    <row r="23" spans="1:6" ht="14" thickBot="1" x14ac:dyDescent="0.2">
      <c r="A23" s="39" t="s">
        <v>42</v>
      </c>
      <c r="B23" s="39"/>
      <c r="C23" s="71">
        <f>C21-C22</f>
        <v>755.05747008583432</v>
      </c>
      <c r="D23" s="71">
        <f t="shared" ref="D23:F23" si="2">D21-D22</f>
        <v>0</v>
      </c>
      <c r="E23" s="71">
        <f t="shared" si="2"/>
        <v>0</v>
      </c>
      <c r="F23" s="71">
        <f t="shared" si="2"/>
        <v>0</v>
      </c>
    </row>
    <row r="24" spans="1:6" ht="14" thickTop="1" x14ac:dyDescent="0.15"/>
  </sheetData>
  <mergeCells count="4">
    <mergeCell ref="A1:B1"/>
    <mergeCell ref="A3:F4"/>
    <mergeCell ref="C8:F8"/>
    <mergeCell ref="C11:F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8BAC-70F9-447B-8286-ED713BCF4D52}">
  <dimension ref="A1:F31"/>
  <sheetViews>
    <sheetView zoomScale="130" zoomScaleNormal="130" workbookViewId="0">
      <selection activeCell="C17" sqref="C17"/>
    </sheetView>
  </sheetViews>
  <sheetFormatPr baseColWidth="10" defaultColWidth="8.6640625" defaultRowHeight="14" x14ac:dyDescent="0.15"/>
  <cols>
    <col min="1" max="1" width="40" style="1" customWidth="1"/>
    <col min="2" max="2" width="24.5" style="1" customWidth="1"/>
    <col min="3" max="16384" width="8.6640625" style="1"/>
  </cols>
  <sheetData>
    <row r="1" spans="1:6" ht="18" x14ac:dyDescent="0.2">
      <c r="A1" s="109" t="s">
        <v>82</v>
      </c>
      <c r="B1" s="109"/>
      <c r="C1" s="50"/>
      <c r="D1" s="50"/>
      <c r="E1" s="50"/>
      <c r="F1" s="50"/>
    </row>
    <row r="3" spans="1:6" x14ac:dyDescent="0.15">
      <c r="A3" s="117" t="s">
        <v>83</v>
      </c>
      <c r="B3" s="117"/>
      <c r="C3" s="117"/>
      <c r="D3" s="117"/>
      <c r="E3" s="117"/>
      <c r="F3" s="117"/>
    </row>
    <row r="4" spans="1:6" x14ac:dyDescent="0.15">
      <c r="A4" s="117"/>
      <c r="B4" s="117"/>
      <c r="C4" s="117"/>
      <c r="D4" s="117"/>
      <c r="E4" s="117"/>
      <c r="F4" s="117"/>
    </row>
    <row r="5" spans="1:6" x14ac:dyDescent="0.15">
      <c r="E5" s="23"/>
      <c r="F5" s="24" t="s">
        <v>22</v>
      </c>
    </row>
    <row r="6" spans="1:6" x14ac:dyDescent="0.15">
      <c r="A6" s="25"/>
      <c r="B6" s="25"/>
      <c r="E6" s="26"/>
      <c r="F6" s="24" t="s">
        <v>23</v>
      </c>
    </row>
    <row r="7" spans="1:6" x14ac:dyDescent="0.15">
      <c r="A7" s="25"/>
      <c r="B7" s="25"/>
      <c r="C7" s="25"/>
      <c r="D7" s="25"/>
      <c r="E7" s="25"/>
      <c r="F7" s="25"/>
    </row>
    <row r="8" spans="1:6" x14ac:dyDescent="0.15">
      <c r="A8" s="27"/>
      <c r="B8" s="28"/>
      <c r="C8" s="111" t="s">
        <v>24</v>
      </c>
      <c r="D8" s="111"/>
      <c r="E8" s="111"/>
      <c r="F8" s="111"/>
    </row>
    <row r="9" spans="1:6" x14ac:dyDescent="0.15">
      <c r="A9" s="32" t="s">
        <v>84</v>
      </c>
      <c r="B9" s="24"/>
      <c r="C9" s="29" t="s">
        <v>25</v>
      </c>
      <c r="D9" s="29" t="s">
        <v>26</v>
      </c>
      <c r="E9" s="29" t="s">
        <v>27</v>
      </c>
      <c r="F9" s="29" t="s">
        <v>28</v>
      </c>
    </row>
    <row r="10" spans="1:6" x14ac:dyDescent="0.15">
      <c r="A10" s="30"/>
      <c r="B10" s="24"/>
      <c r="C10" s="24"/>
      <c r="D10" s="24"/>
      <c r="E10" s="24"/>
      <c r="F10" s="24"/>
    </row>
    <row r="11" spans="1:6" x14ac:dyDescent="0.15">
      <c r="A11" s="31"/>
      <c r="B11" s="28"/>
      <c r="C11" s="112" t="s">
        <v>29</v>
      </c>
      <c r="D11" s="113"/>
      <c r="E11" s="113"/>
      <c r="F11" s="114"/>
    </row>
    <row r="12" spans="1:6" x14ac:dyDescent="0.15">
      <c r="A12" s="30" t="s">
        <v>75</v>
      </c>
      <c r="B12" s="28"/>
    </row>
    <row r="13" spans="1:6" x14ac:dyDescent="0.15">
      <c r="A13" s="31" t="s">
        <v>85</v>
      </c>
      <c r="B13" s="27" t="s">
        <v>45</v>
      </c>
      <c r="C13" s="23"/>
      <c r="D13" s="23"/>
      <c r="E13" s="23"/>
      <c r="F13" s="23"/>
    </row>
    <row r="14" spans="1:6" x14ac:dyDescent="0.15">
      <c r="A14" s="33" t="s">
        <v>33</v>
      </c>
      <c r="B14" s="27" t="s">
        <v>45</v>
      </c>
      <c r="C14" s="23"/>
      <c r="D14" s="23"/>
      <c r="E14" s="23"/>
      <c r="F14" s="23"/>
    </row>
    <row r="15" spans="1:6" x14ac:dyDescent="0.15">
      <c r="A15" s="25" t="s">
        <v>86</v>
      </c>
      <c r="B15" s="27" t="s">
        <v>45</v>
      </c>
      <c r="C15" s="51"/>
      <c r="D15" s="51"/>
      <c r="E15" s="51"/>
      <c r="F15" s="51"/>
    </row>
    <row r="16" spans="1:6" x14ac:dyDescent="0.15">
      <c r="A16" s="33" t="s">
        <v>87</v>
      </c>
      <c r="B16" s="27" t="s">
        <v>45</v>
      </c>
      <c r="C16" s="23"/>
      <c r="D16" s="23"/>
      <c r="E16" s="23"/>
      <c r="F16" s="23"/>
    </row>
    <row r="17" spans="1:6" x14ac:dyDescent="0.15">
      <c r="A17" s="33" t="s">
        <v>88</v>
      </c>
      <c r="B17" s="27" t="s">
        <v>45</v>
      </c>
      <c r="C17" s="23"/>
      <c r="D17" s="23"/>
      <c r="E17" s="23"/>
      <c r="F17" s="23"/>
    </row>
    <row r="18" spans="1:6" ht="28" x14ac:dyDescent="0.15">
      <c r="A18" s="33" t="s">
        <v>77</v>
      </c>
      <c r="B18" s="27" t="s">
        <v>45</v>
      </c>
      <c r="C18" s="23"/>
      <c r="D18" s="23"/>
      <c r="E18" s="23"/>
      <c r="F18" s="23"/>
    </row>
    <row r="19" spans="1:6" x14ac:dyDescent="0.15">
      <c r="A19" s="25" t="s">
        <v>89</v>
      </c>
      <c r="B19" s="27" t="s">
        <v>45</v>
      </c>
      <c r="C19" s="52"/>
      <c r="D19" s="52"/>
      <c r="E19" s="52"/>
      <c r="F19" s="52"/>
    </row>
    <row r="20" spans="1:6" x14ac:dyDescent="0.15">
      <c r="A20" s="33" t="s">
        <v>78</v>
      </c>
      <c r="B20" s="27" t="s">
        <v>45</v>
      </c>
      <c r="C20" s="34"/>
      <c r="D20" s="34"/>
      <c r="E20" s="34"/>
      <c r="F20" s="34"/>
    </row>
    <row r="21" spans="1:6" x14ac:dyDescent="0.15">
      <c r="A21" s="25" t="s">
        <v>90</v>
      </c>
      <c r="B21" s="27" t="s">
        <v>45</v>
      </c>
      <c r="C21" s="52"/>
      <c r="D21" s="52"/>
      <c r="E21" s="52"/>
      <c r="F21" s="52"/>
    </row>
    <row r="22" spans="1:6" x14ac:dyDescent="0.15">
      <c r="A22" s="33" t="s">
        <v>79</v>
      </c>
      <c r="B22" s="27" t="s">
        <v>45</v>
      </c>
      <c r="C22" s="34"/>
      <c r="D22" s="34"/>
      <c r="E22" s="34"/>
      <c r="F22" s="34"/>
    </row>
    <row r="23" spans="1:6" ht="15" thickBot="1" x14ac:dyDescent="0.2">
      <c r="A23" s="35" t="s">
        <v>80</v>
      </c>
      <c r="B23" s="35" t="s">
        <v>45</v>
      </c>
      <c r="C23" s="36">
        <f>SUM(C13:C22)</f>
        <v>0</v>
      </c>
      <c r="D23" s="36">
        <f t="shared" ref="D23:E23" si="0">SUM(D13:D22)</f>
        <v>0</v>
      </c>
      <c r="E23" s="36">
        <f t="shared" si="0"/>
        <v>0</v>
      </c>
      <c r="F23" s="36">
        <f>SUM(F13:F22)</f>
        <v>0</v>
      </c>
    </row>
    <row r="24" spans="1:6" ht="15" thickTop="1" x14ac:dyDescent="0.15"/>
    <row r="25" spans="1:6" x14ac:dyDescent="0.15">
      <c r="A25" s="53" t="s">
        <v>38</v>
      </c>
    </row>
    <row r="26" spans="1:6" x14ac:dyDescent="0.15">
      <c r="A26" s="1" t="s">
        <v>80</v>
      </c>
      <c r="C26" s="38">
        <f>C23</f>
        <v>0</v>
      </c>
      <c r="D26" s="38">
        <f t="shared" ref="D26:F26" si="1">D23</f>
        <v>0</v>
      </c>
      <c r="E26" s="38">
        <f t="shared" si="1"/>
        <v>0</v>
      </c>
      <c r="F26" s="38">
        <f t="shared" si="1"/>
        <v>0</v>
      </c>
    </row>
    <row r="27" spans="1:6" x14ac:dyDescent="0.15">
      <c r="A27" s="1" t="s">
        <v>39</v>
      </c>
      <c r="C27" s="23"/>
      <c r="D27" s="23"/>
      <c r="E27" s="23"/>
      <c r="F27" s="23"/>
    </row>
    <row r="28" spans="1:6" x14ac:dyDescent="0.15">
      <c r="A28" s="1" t="s">
        <v>40</v>
      </c>
      <c r="C28" s="23"/>
      <c r="D28" s="23"/>
      <c r="E28" s="23"/>
      <c r="F28" s="23"/>
    </row>
    <row r="29" spans="1:6" x14ac:dyDescent="0.15">
      <c r="A29" s="1" t="s">
        <v>41</v>
      </c>
      <c r="C29" s="34"/>
      <c r="D29" s="34"/>
      <c r="E29" s="34"/>
      <c r="F29" s="34"/>
    </row>
    <row r="30" spans="1:6" ht="15" thickBot="1" x14ac:dyDescent="0.2">
      <c r="A30" s="54" t="s">
        <v>42</v>
      </c>
      <c r="B30" s="54"/>
      <c r="C30" s="36">
        <f>C26-C27-C28-C29</f>
        <v>0</v>
      </c>
      <c r="D30" s="36">
        <f t="shared" ref="D30:F30" si="2">D26-D27-D28-D29</f>
        <v>0</v>
      </c>
      <c r="E30" s="36">
        <f t="shared" si="2"/>
        <v>0</v>
      </c>
      <c r="F30" s="36">
        <f t="shared" si="2"/>
        <v>0</v>
      </c>
    </row>
    <row r="31" spans="1:6" ht="15" thickTop="1" x14ac:dyDescent="0.15"/>
  </sheetData>
  <mergeCells count="4">
    <mergeCell ref="A1:B1"/>
    <mergeCell ref="A3:F4"/>
    <mergeCell ref="C8:F8"/>
    <mergeCell ref="C11:F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dimension ref="A1:G19"/>
  <sheetViews>
    <sheetView zoomScale="150" zoomScaleNormal="100" workbookViewId="0">
      <selection activeCell="C19" sqref="C19"/>
    </sheetView>
  </sheetViews>
  <sheetFormatPr baseColWidth="10" defaultColWidth="8.6640625" defaultRowHeight="14" x14ac:dyDescent="0.15"/>
  <cols>
    <col min="1" max="1" width="40" style="1" customWidth="1"/>
    <col min="2" max="2" width="24.5" style="1" customWidth="1"/>
    <col min="3" max="3" width="10.6640625" style="1" bestFit="1" customWidth="1"/>
    <col min="4" max="6" width="8.6640625" style="1"/>
    <col min="7" max="7" width="15.1640625" style="1" customWidth="1"/>
    <col min="8" max="16384" width="8.6640625" style="1"/>
  </cols>
  <sheetData>
    <row r="1" spans="1:7" ht="18" x14ac:dyDescent="0.2">
      <c r="A1" s="109" t="s">
        <v>91</v>
      </c>
      <c r="B1" s="109"/>
      <c r="C1" s="50"/>
      <c r="D1" s="50"/>
      <c r="E1" s="50"/>
      <c r="F1" s="50"/>
    </row>
    <row r="2" spans="1:7" x14ac:dyDescent="0.15">
      <c r="A2" s="7"/>
      <c r="B2" s="7"/>
      <c r="C2" s="7"/>
      <c r="D2" s="7"/>
      <c r="E2" s="7"/>
      <c r="F2" s="7"/>
    </row>
    <row r="3" spans="1:7" x14ac:dyDescent="0.15">
      <c r="A3" s="118" t="s">
        <v>92</v>
      </c>
      <c r="B3" s="118"/>
      <c r="C3" s="118"/>
      <c r="D3" s="118"/>
      <c r="E3" s="118"/>
      <c r="F3" s="118"/>
    </row>
    <row r="4" spans="1:7" ht="30.75" customHeight="1" x14ac:dyDescent="0.15">
      <c r="A4" s="118"/>
      <c r="B4" s="118"/>
      <c r="C4" s="118"/>
      <c r="D4" s="118"/>
      <c r="E4" s="118"/>
      <c r="F4" s="118"/>
    </row>
    <row r="6" spans="1:7" x14ac:dyDescent="0.15">
      <c r="A6" s="30"/>
      <c r="B6" s="25"/>
      <c r="C6" s="23"/>
      <c r="D6" s="24" t="s">
        <v>22</v>
      </c>
      <c r="E6" s="26"/>
      <c r="F6" s="24" t="s">
        <v>23</v>
      </c>
    </row>
    <row r="7" spans="1:7" x14ac:dyDescent="0.15">
      <c r="A7" s="30"/>
      <c r="B7" s="25"/>
      <c r="C7" s="25"/>
      <c r="D7" s="25"/>
      <c r="E7" s="25"/>
      <c r="F7" s="25"/>
    </row>
    <row r="8" spans="1:7" ht="28" x14ac:dyDescent="0.15">
      <c r="A8" s="32" t="s">
        <v>93</v>
      </c>
      <c r="B8" s="55"/>
      <c r="C8" s="56" t="s">
        <v>14</v>
      </c>
      <c r="D8" s="56" t="s">
        <v>14</v>
      </c>
      <c r="E8" s="56" t="s">
        <v>15</v>
      </c>
      <c r="F8" s="56" t="s">
        <v>15</v>
      </c>
      <c r="G8" s="1" t="s">
        <v>94</v>
      </c>
    </row>
    <row r="9" spans="1:7" x14ac:dyDescent="0.15">
      <c r="A9" s="32" t="s">
        <v>95</v>
      </c>
      <c r="B9" s="57"/>
      <c r="C9" s="56" t="s">
        <v>25</v>
      </c>
      <c r="D9" s="56" t="s">
        <v>26</v>
      </c>
      <c r="E9" s="56" t="s">
        <v>27</v>
      </c>
      <c r="F9" s="56" t="s">
        <v>28</v>
      </c>
    </row>
    <row r="10" spans="1:7" x14ac:dyDescent="0.15">
      <c r="A10" s="30"/>
      <c r="B10" s="24"/>
      <c r="C10" s="24"/>
      <c r="D10" s="24"/>
      <c r="E10" s="24"/>
      <c r="F10" s="24"/>
    </row>
    <row r="11" spans="1:7" x14ac:dyDescent="0.15">
      <c r="A11" s="25" t="s">
        <v>96</v>
      </c>
      <c r="B11" s="28"/>
    </row>
    <row r="12" spans="1:7" ht="28" x14ac:dyDescent="0.15">
      <c r="A12" s="33" t="s">
        <v>97</v>
      </c>
      <c r="B12" s="27" t="s">
        <v>45</v>
      </c>
      <c r="C12" s="68">
        <f>'3.Normal Value'!C27</f>
        <v>996.41469398196875</v>
      </c>
      <c r="D12" s="68">
        <f>'3.Normal Value'!D27</f>
        <v>1194.7330076472501</v>
      </c>
      <c r="E12" s="23"/>
      <c r="F12" s="23"/>
    </row>
    <row r="13" spans="1:7" ht="28" x14ac:dyDescent="0.15">
      <c r="A13" s="33" t="s">
        <v>98</v>
      </c>
      <c r="B13" s="27" t="s">
        <v>45</v>
      </c>
      <c r="C13" s="69">
        <f>'5.Export Price'!$C$23</f>
        <v>755.05747008583432</v>
      </c>
      <c r="D13" s="69">
        <f>'5.Export Price'!$C$23</f>
        <v>755.05747008583432</v>
      </c>
      <c r="E13" s="23"/>
      <c r="F13" s="23"/>
    </row>
    <row r="14" spans="1:7" x14ac:dyDescent="0.15">
      <c r="A14" s="25" t="s">
        <v>99</v>
      </c>
      <c r="B14" s="27" t="s">
        <v>45</v>
      </c>
      <c r="C14" s="73">
        <f>C12-C13</f>
        <v>241.35722389613443</v>
      </c>
      <c r="D14" s="73">
        <f t="shared" ref="D14:F14" si="0">D12-D13</f>
        <v>439.67553756141581</v>
      </c>
      <c r="E14" s="26">
        <f t="shared" si="0"/>
        <v>0</v>
      </c>
      <c r="F14" s="26">
        <f t="shared" si="0"/>
        <v>0</v>
      </c>
    </row>
    <row r="15" spans="1:7" x14ac:dyDescent="0.15">
      <c r="A15" s="33" t="s">
        <v>100</v>
      </c>
      <c r="B15" s="27" t="s">
        <v>45</v>
      </c>
      <c r="C15" s="69">
        <f>'5.Export Price'!$C$13</f>
        <v>933.95274453981597</v>
      </c>
      <c r="D15" s="69">
        <f>'5.Export Price'!$C$13</f>
        <v>933.95274453981597</v>
      </c>
      <c r="E15" s="23"/>
      <c r="F15" s="23"/>
    </row>
    <row r="16" spans="1:7" ht="15" thickBot="1" x14ac:dyDescent="0.2">
      <c r="A16" s="58" t="s">
        <v>101</v>
      </c>
      <c r="B16" s="35" t="s">
        <v>70</v>
      </c>
      <c r="C16" s="81">
        <f>IF(C12="","",C14/C15)</f>
        <v>0.25842552024948301</v>
      </c>
      <c r="D16" s="81">
        <f t="shared" ref="D16:F16" si="1">IF(D12="","",D14/D15)</f>
        <v>0.47076850529311948</v>
      </c>
      <c r="E16" s="36" t="str">
        <f t="shared" si="1"/>
        <v/>
      </c>
      <c r="F16" s="36" t="str">
        <f t="shared" si="1"/>
        <v/>
      </c>
    </row>
    <row r="17" spans="1:6" ht="15" thickTop="1" x14ac:dyDescent="0.15"/>
    <row r="18" spans="1:6" ht="43" thickBot="1" x14ac:dyDescent="0.2">
      <c r="A18" s="58" t="s">
        <v>102</v>
      </c>
      <c r="B18" s="35" t="s">
        <v>70</v>
      </c>
      <c r="C18" s="119">
        <f>(C14+D14)/(D15+C15)</f>
        <v>0.36459701277130124</v>
      </c>
      <c r="D18" s="120"/>
      <c r="E18" s="23"/>
      <c r="F18" s="23"/>
    </row>
    <row r="19" spans="1:6" ht="15" thickTop="1" x14ac:dyDescent="0.15"/>
  </sheetData>
  <mergeCells count="3">
    <mergeCell ref="A1:B1"/>
    <mergeCell ref="A3:F4"/>
    <mergeCell ref="C18:D18"/>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4C8C-E79D-CE43-809B-837EDC2ED3D7}">
  <dimension ref="A1:Q15"/>
  <sheetViews>
    <sheetView zoomScale="158" workbookViewId="0">
      <selection activeCell="N9" sqref="N9"/>
    </sheetView>
  </sheetViews>
  <sheetFormatPr baseColWidth="10" defaultRowHeight="16" x14ac:dyDescent="0.2"/>
  <cols>
    <col min="1" max="1" width="16.1640625" style="82" customWidth="1"/>
    <col min="2" max="16384" width="10.83203125" style="82"/>
  </cols>
  <sheetData>
    <row r="1" spans="1:17" x14ac:dyDescent="0.2">
      <c r="A1" s="88" t="s">
        <v>127</v>
      </c>
      <c r="B1" s="83"/>
      <c r="C1" s="83"/>
      <c r="D1" s="83"/>
      <c r="E1" s="83"/>
      <c r="F1" s="83"/>
      <c r="G1" s="83"/>
      <c r="H1" s="83"/>
      <c r="I1" s="83"/>
      <c r="J1" s="83"/>
      <c r="K1" s="83"/>
      <c r="L1" s="83"/>
      <c r="M1" s="83"/>
      <c r="N1" s="83"/>
      <c r="O1" s="83"/>
      <c r="P1" s="83"/>
    </row>
    <row r="2" spans="1:17" x14ac:dyDescent="0.2">
      <c r="A2" s="82" t="s">
        <v>112</v>
      </c>
      <c r="B2" s="93" t="s">
        <v>129</v>
      </c>
      <c r="N2" s="83"/>
      <c r="O2" s="83"/>
    </row>
    <row r="3" spans="1:17" x14ac:dyDescent="0.2">
      <c r="B3" s="82" t="s">
        <v>114</v>
      </c>
      <c r="N3" s="83"/>
      <c r="O3" s="83"/>
    </row>
    <row r="5" spans="1:17" x14ac:dyDescent="0.2">
      <c r="A5" s="84">
        <v>2020</v>
      </c>
      <c r="B5" s="85">
        <v>43831</v>
      </c>
      <c r="C5" s="85">
        <v>43862</v>
      </c>
      <c r="D5" s="85">
        <v>43891</v>
      </c>
      <c r="E5" s="85">
        <v>43922</v>
      </c>
      <c r="F5" s="85">
        <v>43952</v>
      </c>
      <c r="G5" s="85">
        <v>43983</v>
      </c>
      <c r="H5" s="85">
        <v>44013</v>
      </c>
      <c r="I5" s="85">
        <v>44044</v>
      </c>
      <c r="J5" s="85">
        <v>44075</v>
      </c>
      <c r="K5" s="85">
        <v>44105</v>
      </c>
      <c r="L5" s="85">
        <v>44136</v>
      </c>
      <c r="M5" s="85">
        <v>44166</v>
      </c>
      <c r="N5" s="85" t="s">
        <v>121</v>
      </c>
      <c r="O5" s="83"/>
      <c r="P5" s="83"/>
    </row>
    <row r="6" spans="1:17" x14ac:dyDescent="0.2">
      <c r="A6" s="86" t="s">
        <v>122</v>
      </c>
      <c r="B6" s="86">
        <v>0.85207999999999995</v>
      </c>
      <c r="C6" s="89">
        <v>0.84182999999999997</v>
      </c>
      <c r="D6" s="89">
        <v>0.84994999999999998</v>
      </c>
      <c r="E6" s="89">
        <v>0.88900000000000001</v>
      </c>
      <c r="F6" s="89" t="s">
        <v>123</v>
      </c>
      <c r="G6" s="89">
        <v>0.89727999999999997</v>
      </c>
      <c r="H6" s="89">
        <v>0.91539999999999999</v>
      </c>
      <c r="I6" s="89">
        <v>0.90268000000000004</v>
      </c>
      <c r="J6" s="89">
        <v>0.89468000000000003</v>
      </c>
      <c r="K6" s="89">
        <v>0.90963000000000005</v>
      </c>
      <c r="L6" s="89">
        <v>0.90429999999999999</v>
      </c>
      <c r="M6" s="89">
        <v>0.89441999999999999</v>
      </c>
      <c r="N6" s="87">
        <f>AVERAGE(B6:M6)</f>
        <v>0.88647727272727284</v>
      </c>
      <c r="O6" s="83"/>
      <c r="P6" s="83"/>
    </row>
    <row r="7" spans="1:17" x14ac:dyDescent="0.2">
      <c r="B7" s="90"/>
      <c r="C7" s="90"/>
      <c r="D7" s="90"/>
      <c r="E7" s="90"/>
      <c r="F7" s="90"/>
      <c r="G7" s="90"/>
      <c r="H7" s="90"/>
      <c r="I7" s="90"/>
      <c r="J7" s="90"/>
      <c r="K7" s="90"/>
      <c r="L7" s="90"/>
      <c r="M7" s="90"/>
      <c r="N7" s="83"/>
      <c r="O7" s="83"/>
      <c r="P7" s="83"/>
      <c r="Q7" s="83"/>
    </row>
    <row r="8" spans="1:17" x14ac:dyDescent="0.2">
      <c r="A8" s="84">
        <v>2021</v>
      </c>
      <c r="B8" s="91">
        <v>44197</v>
      </c>
      <c r="C8" s="91">
        <v>44228</v>
      </c>
      <c r="D8" s="91">
        <v>44256</v>
      </c>
      <c r="E8" s="91">
        <v>44287</v>
      </c>
      <c r="F8" s="91">
        <v>44317</v>
      </c>
      <c r="G8" s="91">
        <v>44348</v>
      </c>
      <c r="H8" s="91">
        <v>44378</v>
      </c>
      <c r="I8" s="91">
        <v>44409</v>
      </c>
      <c r="J8" s="91">
        <v>44440</v>
      </c>
      <c r="K8" s="91">
        <v>44470</v>
      </c>
      <c r="L8" s="91">
        <v>44501</v>
      </c>
      <c r="M8" s="91">
        <v>44531</v>
      </c>
      <c r="N8" s="85" t="s">
        <v>121</v>
      </c>
    </row>
    <row r="9" spans="1:17" x14ac:dyDescent="0.2">
      <c r="A9" s="86" t="s">
        <v>122</v>
      </c>
      <c r="B9" s="89">
        <v>0.90307000000000004</v>
      </c>
      <c r="C9" s="89">
        <v>0.88602999999999998</v>
      </c>
      <c r="D9" s="89">
        <v>0.86407999999999996</v>
      </c>
      <c r="E9" s="89">
        <v>0.85377999999999998</v>
      </c>
      <c r="F9" s="89">
        <v>0.86909999999999998</v>
      </c>
      <c r="G9" s="89">
        <v>0.85765000000000002</v>
      </c>
      <c r="H9" s="89" t="s">
        <v>124</v>
      </c>
      <c r="I9" s="89">
        <v>0.8508</v>
      </c>
      <c r="J9" s="89">
        <v>0.85748000000000002</v>
      </c>
      <c r="K9" s="89">
        <v>0.86443000000000003</v>
      </c>
      <c r="L9" s="89">
        <v>0.84372999999999998</v>
      </c>
      <c r="M9" s="89">
        <v>0.84582999999999997</v>
      </c>
      <c r="N9" s="84">
        <f>AVERAGE(B9:M9)</f>
        <v>0.86327090909090909</v>
      </c>
    </row>
    <row r="10" spans="1:17" x14ac:dyDescent="0.2">
      <c r="B10" s="92"/>
      <c r="C10" s="92"/>
      <c r="D10" s="92"/>
      <c r="E10" s="92"/>
      <c r="F10" s="92"/>
      <c r="G10" s="92"/>
      <c r="H10" s="92"/>
      <c r="I10" s="92"/>
      <c r="J10" s="92"/>
      <c r="K10" s="92"/>
      <c r="L10" s="92"/>
      <c r="M10" s="92"/>
    </row>
    <row r="11" spans="1:17" x14ac:dyDescent="0.2">
      <c r="A11" s="84">
        <v>2022</v>
      </c>
      <c r="B11" s="91">
        <v>44562</v>
      </c>
      <c r="C11" s="91">
        <v>44593</v>
      </c>
      <c r="D11" s="91">
        <v>44621</v>
      </c>
      <c r="E11" s="91">
        <v>44652</v>
      </c>
      <c r="F11" s="91">
        <v>44682</v>
      </c>
      <c r="G11" s="91">
        <v>44713</v>
      </c>
      <c r="H11" s="91">
        <v>44743</v>
      </c>
      <c r="I11" s="91">
        <v>44774</v>
      </c>
      <c r="J11" s="91">
        <v>44805</v>
      </c>
      <c r="K11" s="91">
        <v>44835</v>
      </c>
      <c r="L11" s="91">
        <v>44866</v>
      </c>
      <c r="M11" s="91">
        <v>44896</v>
      </c>
      <c r="N11" s="85" t="s">
        <v>121</v>
      </c>
    </row>
    <row r="12" spans="1:17" x14ac:dyDescent="0.2">
      <c r="A12" s="86" t="s">
        <v>122</v>
      </c>
      <c r="B12" s="89">
        <v>0.83930000000000005</v>
      </c>
      <c r="C12" s="89">
        <v>0.83177999999999996</v>
      </c>
      <c r="D12" s="89">
        <v>0.83740000000000003</v>
      </c>
      <c r="E12" s="89">
        <v>0.84562999999999999</v>
      </c>
      <c r="F12" s="89">
        <v>0.84350000000000003</v>
      </c>
      <c r="G12" s="89">
        <v>0.85150000000000003</v>
      </c>
      <c r="H12" s="89">
        <v>0.86460999999999999</v>
      </c>
      <c r="I12" s="89">
        <v>0.83586000000000005</v>
      </c>
      <c r="J12" s="89">
        <v>0.85645000000000004</v>
      </c>
      <c r="K12" s="89">
        <v>0.89485000000000003</v>
      </c>
      <c r="L12" s="89">
        <v>0.86119999999999997</v>
      </c>
      <c r="M12" s="89">
        <v>0.86217999999999995</v>
      </c>
      <c r="N12" s="84">
        <f>AVERAGE(B12:M12)</f>
        <v>0.85202166666666679</v>
      </c>
    </row>
    <row r="13" spans="1:17" x14ac:dyDescent="0.2">
      <c r="B13" s="92"/>
      <c r="C13" s="92"/>
      <c r="D13" s="92"/>
      <c r="E13" s="92"/>
      <c r="F13" s="92"/>
      <c r="G13" s="92"/>
      <c r="H13" s="92"/>
      <c r="I13" s="92"/>
      <c r="J13" s="92"/>
      <c r="K13" s="92"/>
      <c r="L13" s="92"/>
      <c r="M13" s="92"/>
    </row>
    <row r="14" spans="1:17" x14ac:dyDescent="0.2">
      <c r="A14" s="86" t="s">
        <v>119</v>
      </c>
      <c r="B14" s="91">
        <v>44805</v>
      </c>
      <c r="C14" s="91">
        <v>44835</v>
      </c>
      <c r="D14" s="91">
        <v>44866</v>
      </c>
      <c r="E14" s="91">
        <v>44896</v>
      </c>
      <c r="F14" s="91">
        <v>44927</v>
      </c>
      <c r="G14" s="91">
        <v>44958</v>
      </c>
      <c r="H14" s="91">
        <v>44986</v>
      </c>
      <c r="I14" s="91">
        <v>45017</v>
      </c>
      <c r="J14" s="91">
        <v>45047</v>
      </c>
      <c r="K14" s="91">
        <v>45078</v>
      </c>
      <c r="L14" s="91">
        <v>45108</v>
      </c>
      <c r="M14" s="91">
        <v>45139</v>
      </c>
      <c r="N14" s="85" t="s">
        <v>121</v>
      </c>
    </row>
    <row r="15" spans="1:17" x14ac:dyDescent="0.2">
      <c r="A15" s="86" t="s">
        <v>122</v>
      </c>
      <c r="B15" s="86">
        <f>J12</f>
        <v>0.85645000000000004</v>
      </c>
      <c r="C15" s="86">
        <f t="shared" ref="C15:D15" si="0">K12</f>
        <v>0.89485000000000003</v>
      </c>
      <c r="D15" s="86">
        <f t="shared" si="0"/>
        <v>0.86119999999999997</v>
      </c>
      <c r="E15" s="86">
        <f>M12</f>
        <v>0.86217999999999995</v>
      </c>
      <c r="F15" s="86">
        <v>0.88549</v>
      </c>
      <c r="G15" s="86" t="s">
        <v>125</v>
      </c>
      <c r="H15" s="86">
        <v>0.88073000000000001</v>
      </c>
      <c r="I15" s="86">
        <v>0.88163999999999998</v>
      </c>
      <c r="J15" s="86">
        <v>0.88427999999999995</v>
      </c>
      <c r="K15" s="86">
        <v>0.86365000000000003</v>
      </c>
      <c r="L15" s="86">
        <v>0.86399999999999999</v>
      </c>
      <c r="M15" s="86">
        <v>0.85560000000000003</v>
      </c>
      <c r="N15" s="84">
        <f>AVERAGE(B15:M15)</f>
        <v>0.87182454545454557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115D419-0783-4282-8187-CFA45AA6D8DB}">
  <ds:schemaRefs>
    <ds:schemaRef ds:uri="http://schemas.microsoft.com/sharepoint/v3/contenttype/forms"/>
  </ds:schemaRefs>
</ds:datastoreItem>
</file>

<file path=customXml/itemProps2.xml><?xml version="1.0" encoding="utf-8"?>
<ds:datastoreItem xmlns:ds="http://schemas.openxmlformats.org/officeDocument/2006/customXml" ds:itemID="{EF6B475D-EFA0-46CC-B0C5-350BB2DF5466}"/>
</file>

<file path=customXml/itemProps3.xml><?xml version="1.0" encoding="utf-8"?>
<ds:datastoreItem xmlns:ds="http://schemas.openxmlformats.org/officeDocument/2006/customXml" ds:itemID="{53CE9F29-1A30-44F5-A297-E507B489F0E9}">
  <ds:schemaRefs>
    <ds:schemaRef ds:uri="2812dc23-f4bb-4942-ae70-54d2535d2200"/>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986e3e58-26b3-45da-abc8-866ada8933c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1.Production</vt:lpstr>
      <vt:lpstr>2.UK Market</vt:lpstr>
      <vt:lpstr>3.Normal Value</vt:lpstr>
      <vt:lpstr>4.Constructed normal value</vt:lpstr>
      <vt:lpstr>5.Export Price</vt:lpstr>
      <vt:lpstr>6.Constructed Export Price</vt:lpstr>
      <vt:lpstr>7.Dumping Margin</vt:lpstr>
      <vt:lpstr>Conversion 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2020-08-03T10:13:58Z</dcterms:created>
  <dcterms:modified xsi:type="dcterms:W3CDTF">2023-11-06T15:06:44Z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Ethan.Corkhill@traderemedies.gov.uk</vt:lpwstr>
  </property>
  <property fmtid="{D5CDD505-2E9C-101B-9397-08002B2CF9AE}" pid="5" name="MSIP_Label_eb150e91-1403-4795-80a4-b7d1f9621190_SetDate">
    <vt:lpwstr>2020-08-03T10:17:33.8281200Z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6fbbfa14-485e-4e35-a8a6-2b3a4b6d28de</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Order">
    <vt:r8>2207100</vt:r8>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OperationalTheme">
    <vt:lpwstr>26;#Template|7d6a4491-3447-474e-a4e3-66958963e4db</vt:lpwstr>
  </property>
  <property fmtid="{D5CDD505-2E9C-101B-9397-08002B2CF9AE}" pid="17" name="DocumentType">
    <vt:lpwstr/>
  </property>
  <property fmtid="{D5CDD505-2E9C-101B-9397-08002B2CF9AE}" pid="18" name="MediaServiceImageTags">
    <vt:lpwstr/>
  </property>
</Properties>
</file>